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0" yWindow="50" windowWidth="6390" windowHeight="8270" activeTab="1"/>
  </bookViews>
  <sheets>
    <sheet name="Sheet1" sheetId="1" r:id="rId1"/>
    <sheet name="M&amp;O activities sorted by WBS" sheetId="2" r:id="rId2"/>
    <sheet name="By WBS and Funds (2010-2013)" sheetId="3" r:id="rId3"/>
    <sheet name="By WBS and Funds" sheetId="4" r:id="rId4"/>
    <sheet name="By WBS and Funds (tasks)" sheetId="5" r:id="rId5"/>
    <sheet name="By Institution &amp; Labor Category" sheetId="6" r:id="rId6"/>
    <sheet name="US Non US comparison" sheetId="7" r:id="rId7"/>
    <sheet name="Sorted by WBS Level 3" sheetId="8" r:id="rId8"/>
    <sheet name="Sorted by Labor Category" sheetId="9" r:id="rId9"/>
    <sheet name="charts" sheetId="10" r:id="rId10"/>
    <sheet name="charts (2)" sheetId="11" r:id="rId11"/>
  </sheets>
  <externalReferences>
    <externalReference r:id="rId16"/>
  </externalReferences>
  <definedNames>
    <definedName name="_xlnm._FilterDatabase" localSheetId="1" hidden="1">'M&amp;O activities sorted by WBS'!$A$1:$Q$556</definedName>
    <definedName name="AddINST">'[1]1.Composite'!$GA$2426:$GA$2433</definedName>
    <definedName name="BdgtOK">#REF!</definedName>
    <definedName name="CatOK">'[1]1.Composite'!$FS$2426:$FS$2442</definedName>
    <definedName name="FundsOk">'[1]1.Composite'!$EZ$2426:$EZ$2436</definedName>
    <definedName name="InstiOK">'[1]1.Composite'!$FB$2426:$FB$2436</definedName>
    <definedName name="MO_OBSL3">'[1]1.Composite'!$GC$2426:$GC$2467</definedName>
    <definedName name="MREWBSL3">'[1]1.Composite'!$GF$2426:$GF$2453</definedName>
    <definedName name="NameOK">'[1]1.Composite'!$FM$2426:$FM$2461</definedName>
    <definedName name="_xlnm.Print_Area" localSheetId="5">'By Institution &amp; Labor Category'!#REF!</definedName>
    <definedName name="_xlnm.Print_Area" localSheetId="3">'By WBS and Funds'!$A$5:$H$38</definedName>
    <definedName name="_xlnm.Print_Area" localSheetId="2">'By WBS and Funds (2010-2013)'!$A$1:$P$27</definedName>
    <definedName name="_xlnm.Print_Area" localSheetId="4">'By WBS and Funds (tasks)'!$A$5:$H$26</definedName>
    <definedName name="_xlnm.Print_Area" localSheetId="1">'M&amp;O activities sorted by WBS'!$A$1:$M$556</definedName>
    <definedName name="_xlnm.Print_Area" localSheetId="8">'Sorted by Labor Category'!$A$3:$N$49</definedName>
    <definedName name="_xlnm.Print_Area" localSheetId="7">'Sorted by WBS Level 3'!$A$3:$AC$49</definedName>
    <definedName name="_xlnm.Print_Area" localSheetId="6">'US Non US comparison'!$A$1:$H$45</definedName>
    <definedName name="_xlnm.Print_Area">#N/A</definedName>
    <definedName name="_xlnm.Print_Titles" localSheetId="5">'By Institution &amp; Labor Category'!$6:$6</definedName>
    <definedName name="_xlnm.Print_Titles" localSheetId="3">'By WBS and Funds'!$5:$5</definedName>
    <definedName name="_xlnm.Print_Titles" localSheetId="2">'By WBS and Funds (2010-2013)'!$5:$5</definedName>
    <definedName name="_xlnm.Print_Titles" localSheetId="4">'By WBS and Funds (tasks)'!$5:$5</definedName>
    <definedName name="_xlnm.Print_Titles" localSheetId="1">'M&amp;O activities sorted by WBS'!$1:$1</definedName>
    <definedName name="SourceOK">#REF!</definedName>
    <definedName name="TypeOK">'[1]1.Composite'!$FD$2426:$FD$2437</definedName>
    <definedName name="uwCatOK">#REF!</definedName>
  </definedNames>
  <calcPr fullCalcOnLoad="1"/>
  <pivotCaches>
    <pivotCache cacheId="1" r:id="rId12"/>
    <pivotCache cacheId="2" r:id="rId13"/>
  </pivotCaches>
</workbook>
</file>

<file path=xl/sharedStrings.xml><?xml version="1.0" encoding="utf-8"?>
<sst xmlns="http://schemas.openxmlformats.org/spreadsheetml/2006/main" count="5062" uniqueCount="859">
  <si>
    <t>Total Required</t>
  </si>
  <si>
    <r>
      <t>Federal Fiscal Year 2011</t>
    </r>
    <r>
      <rPr>
        <b/>
        <sz val="10"/>
        <rFont val="Verdana"/>
        <family val="2"/>
      </rPr>
      <t xml:space="preserve">
</t>
    </r>
    <r>
      <rPr>
        <sz val="10"/>
        <rFont val="Verdana"/>
        <family val="2"/>
      </rPr>
      <t>Oct. 2010 - Sep. 2011</t>
    </r>
  </si>
  <si>
    <t>WBS L2</t>
  </si>
  <si>
    <t>WBS L3</t>
  </si>
  <si>
    <t>US / Non-US</t>
  </si>
  <si>
    <t>Institution</t>
  </si>
  <si>
    <t>Labor Cat.</t>
  </si>
  <si>
    <t>Names</t>
  </si>
  <si>
    <t>Tasks</t>
  </si>
  <si>
    <t>Grand Total</t>
  </si>
  <si>
    <t>2.1 Program Management</t>
  </si>
  <si>
    <t>2.1.1 Administration</t>
  </si>
  <si>
    <t>US</t>
  </si>
  <si>
    <t>GTECH</t>
  </si>
  <si>
    <t>KE</t>
  </si>
  <si>
    <t>TABOADA, IGNACIO</t>
  </si>
  <si>
    <t>LBNL</t>
  </si>
  <si>
    <t>KLEIN,SPENCER</t>
  </si>
  <si>
    <t>Supervise LBNL effort</t>
  </si>
  <si>
    <t>PSU</t>
  </si>
  <si>
    <t>COWEN, DOUG</t>
  </si>
  <si>
    <t>ExecCom member</t>
  </si>
  <si>
    <t>PO</t>
  </si>
  <si>
    <t>TOALE, PATRICK</t>
  </si>
  <si>
    <t>UCB</t>
  </si>
  <si>
    <t>PRICE, BUFORD</t>
  </si>
  <si>
    <t>Education &amp; Outreach</t>
  </si>
  <si>
    <t>SC</t>
  </si>
  <si>
    <t>WOSCHNAGG, KURT</t>
  </si>
  <si>
    <t>Speakers Comm member</t>
  </si>
  <si>
    <t>UD</t>
  </si>
  <si>
    <t>GAISSER, TOM</t>
  </si>
  <si>
    <t>Spokesperson</t>
  </si>
  <si>
    <t>UMD</t>
  </si>
  <si>
    <t>SULLIVAN, GREG</t>
  </si>
  <si>
    <t>OLIVAS, ALEX</t>
  </si>
  <si>
    <t>Pubcom member</t>
  </si>
  <si>
    <t>UW</t>
  </si>
  <si>
    <t>HALZEN, FRANCIS</t>
  </si>
  <si>
    <t>Principle Investigator</t>
  </si>
  <si>
    <t>KARLE, ALBRECHT</t>
  </si>
  <si>
    <t>MA</t>
  </si>
  <si>
    <t>AD</t>
  </si>
  <si>
    <t>US Total</t>
  </si>
  <si>
    <t/>
  </si>
  <si>
    <t>Non-US</t>
  </si>
  <si>
    <t>DESY</t>
  </si>
  <si>
    <t>RWTH</t>
  </si>
  <si>
    <t>WIEBUSCH, CHRISTOPHER</t>
  </si>
  <si>
    <t>SU</t>
  </si>
  <si>
    <t>ICB Member</t>
  </si>
  <si>
    <t>WALCK, CHRISTIAN</t>
  </si>
  <si>
    <t>ULB</t>
  </si>
  <si>
    <t>UU</t>
  </si>
  <si>
    <t>BOTNER, OLGA</t>
  </si>
  <si>
    <t>Pubcom Chair</t>
  </si>
  <si>
    <t>HALLGREN, ALLAN</t>
  </si>
  <si>
    <t>WUPPERTAL</t>
  </si>
  <si>
    <t>HELBING, KLAUS</t>
  </si>
  <si>
    <t>MAINZ</t>
  </si>
  <si>
    <t>HUMBOLDT</t>
  </si>
  <si>
    <t>BONN</t>
  </si>
  <si>
    <t>KOWALSKI, MAREK</t>
  </si>
  <si>
    <t>BOCHUM</t>
  </si>
  <si>
    <t>Non-US Total</t>
  </si>
  <si>
    <t>WBS L3 Total</t>
  </si>
  <si>
    <t>KU</t>
  </si>
  <si>
    <t>BESSON, DAVE</t>
  </si>
  <si>
    <t>HOFFMAN, KARA</t>
  </si>
  <si>
    <t>Detector R&amp;D</t>
  </si>
  <si>
    <t>SE</t>
  </si>
  <si>
    <t>SANDSTROM, PERRY</t>
  </si>
  <si>
    <t>EN</t>
  </si>
  <si>
    <t>TE</t>
  </si>
  <si>
    <t>NAHNHAUER, ROLF</t>
  </si>
  <si>
    <t>Acoustic R&amp;D Support</t>
  </si>
  <si>
    <t>EPFL</t>
  </si>
  <si>
    <t>GENT</t>
  </si>
  <si>
    <t>UGENT SC</t>
  </si>
  <si>
    <t>GR</t>
  </si>
  <si>
    <t>UGENT GR</t>
  </si>
  <si>
    <t>2.1.3 Usap Support</t>
  </si>
  <si>
    <t>2.1.4 Education &amp; Outreach</t>
  </si>
  <si>
    <t>OSU</t>
  </si>
  <si>
    <t>DEYOUNG, TYCE</t>
  </si>
  <si>
    <t>UMD KE</t>
  </si>
  <si>
    <t>UWRF</t>
  </si>
  <si>
    <t>MADSEN, JIM</t>
  </si>
  <si>
    <t>WBS L2 Total</t>
  </si>
  <si>
    <t>2.2 Detector Operations &amp; Maintenance</t>
  </si>
  <si>
    <t>2.2.1 Run Coordination</t>
  </si>
  <si>
    <t>Operate Detector  (Winter-Overs)</t>
  </si>
  <si>
    <t>UC</t>
  </si>
  <si>
    <t>2.2.10 Supernova Operations</t>
  </si>
  <si>
    <t>SuperNova Operations</t>
  </si>
  <si>
    <t>WIEBE, KLAUS</t>
  </si>
  <si>
    <t>2.2.2 Data Acquisition</t>
  </si>
  <si>
    <t>CS</t>
  </si>
  <si>
    <t>STEZELBERGER,THORSTEN</t>
  </si>
  <si>
    <t>Maintain DAQ Hardware (Hubs, DOR, Clocks, GPS,...)</t>
  </si>
  <si>
    <t>DAQ Monitoring</t>
  </si>
  <si>
    <t>WENDT, CHRISTOPHER</t>
  </si>
  <si>
    <t>GLOWACKI, DAVID</t>
  </si>
  <si>
    <t>Data Acquisition</t>
  </si>
  <si>
    <t>2.2.3 Online Filter (Pnf)</t>
  </si>
  <si>
    <t>BLAUFUSS, ERIK</t>
  </si>
  <si>
    <t>Online Filter Testing</t>
  </si>
  <si>
    <t>2.2.4 Sps Operations</t>
  </si>
  <si>
    <t>WISNIEWSKI, PAUL</t>
  </si>
  <si>
    <t>2.2.5 Spts Operations</t>
  </si>
  <si>
    <t>2.2.6 Experiment Control</t>
  </si>
  <si>
    <t>2.2.7 Detector Monitoring</t>
  </si>
  <si>
    <t>CAU</t>
  </si>
  <si>
    <t>JAPARIDZE, GEORGE</t>
  </si>
  <si>
    <t>KIRYLUK,JOANNA</t>
  </si>
  <si>
    <t>ROTT, CARSTEN</t>
  </si>
  <si>
    <t>SUBR</t>
  </si>
  <si>
    <t>TER-ANTONYAN, SAMVEL</t>
  </si>
  <si>
    <t>Detector Monitoring</t>
  </si>
  <si>
    <t>UA</t>
  </si>
  <si>
    <t>UAA</t>
  </si>
  <si>
    <t>RAWLINS, KATHERINE</t>
  </si>
  <si>
    <t>FILIMONOV, KIRILL</t>
  </si>
  <si>
    <t>Coordinate Monitoring</t>
  </si>
  <si>
    <t>UCB SC</t>
  </si>
  <si>
    <t>UCI</t>
  </si>
  <si>
    <t>HANSON, JORDAN</t>
  </si>
  <si>
    <t>UMD GR</t>
  </si>
  <si>
    <t>UW PO</t>
  </si>
  <si>
    <t>UW GR</t>
  </si>
  <si>
    <t>CHIBA</t>
  </si>
  <si>
    <t>DESY SC</t>
  </si>
  <si>
    <t>DESY GR</t>
  </si>
  <si>
    <t>DTMND</t>
  </si>
  <si>
    <t>DTMD GR</t>
  </si>
  <si>
    <t>MPI GR</t>
  </si>
  <si>
    <t>RWTH GR</t>
  </si>
  <si>
    <t>SU GR</t>
  </si>
  <si>
    <t>ULB GR</t>
  </si>
  <si>
    <t>UMH</t>
  </si>
  <si>
    <t>UOX</t>
  </si>
  <si>
    <t>SARKAR, SUBIR</t>
  </si>
  <si>
    <t>VUB</t>
  </si>
  <si>
    <t>VUB PO</t>
  </si>
  <si>
    <t>WUPPERTAL GR</t>
  </si>
  <si>
    <t>South Pole EMI Monitoring</t>
  </si>
  <si>
    <t>UM GR</t>
  </si>
  <si>
    <t>2.2.8 Detector Calibration</t>
  </si>
  <si>
    <t>WILLIAMS, DAWN</t>
  </si>
  <si>
    <t>2.2.9 Icetop Operations</t>
  </si>
  <si>
    <t>Coordinate IceTop Operations</t>
  </si>
  <si>
    <t>2.3 Computing And Data Management</t>
  </si>
  <si>
    <t>2.3.1 Core Software</t>
  </si>
  <si>
    <t>Core Software</t>
  </si>
  <si>
    <t>DIAZ-VELEZ, JUAN CARLOS</t>
  </si>
  <si>
    <t>2.3.2 Data Storage &amp; Transfer</t>
  </si>
  <si>
    <t>Maintain and Operate Data Storage Infrastructure</t>
  </si>
  <si>
    <t>MEADE, PATRICK</t>
  </si>
  <si>
    <t>2.3.3 Computing Resources</t>
  </si>
  <si>
    <t>Coordination and Support for Grid and distributed computing</t>
  </si>
  <si>
    <t>LONI Grid computing</t>
  </si>
  <si>
    <t>Maintain Data Center Infrastructure</t>
  </si>
  <si>
    <t>European Data Center -Distributed Computing and Labor</t>
  </si>
  <si>
    <t>PIELOTH, DAMIAN</t>
  </si>
  <si>
    <t>Coordinate GRID computing in Germany</t>
  </si>
  <si>
    <t>IC database management</t>
  </si>
  <si>
    <t>2.3.4 Data Production Processing</t>
  </si>
  <si>
    <t>2.3.5 Simulation Production</t>
  </si>
  <si>
    <t>Simulation Production</t>
  </si>
  <si>
    <t>DESIATI, PAOLO</t>
  </si>
  <si>
    <t>Simulation Production Cluster</t>
  </si>
  <si>
    <t>Simulation Production on cluster/GRID</t>
  </si>
  <si>
    <t>ALBERTA</t>
  </si>
  <si>
    <t>GRANT, DARREN</t>
  </si>
  <si>
    <t>2.4 Triggering And Filtering</t>
  </si>
  <si>
    <t>TFT Board member</t>
  </si>
  <si>
    <t>SECKEL, DAVID</t>
  </si>
  <si>
    <t>Prepare datasets for filter testing and common MC datasets for testing</t>
  </si>
  <si>
    <t>MONTARULI, TERESA</t>
  </si>
  <si>
    <t>DE LOS HEROS, CARLOS</t>
  </si>
  <si>
    <t>2.4.2 Physics Filters</t>
  </si>
  <si>
    <t>GRB WG Chair</t>
  </si>
  <si>
    <t xml:space="preserve">AGUILAR SANCHEZ JUAN ANTONIO </t>
  </si>
  <si>
    <t>YOSHIDA, SHIGERU</t>
  </si>
  <si>
    <t>EHE Filters</t>
  </si>
  <si>
    <t xml:space="preserve">SEUNARINE, SURUJ </t>
  </si>
  <si>
    <t>New SUSY Filter</t>
  </si>
  <si>
    <t>2.5 Data Quality, Reconstruction &amp; Simulation Tools</t>
  </si>
  <si>
    <t>2.5.1 Simulation Programs</t>
  </si>
  <si>
    <t>FAZELY, ALI</t>
  </si>
  <si>
    <t>GEANT Simulation</t>
  </si>
  <si>
    <t>Simulation Programs</t>
  </si>
  <si>
    <t>Maintain and Verify Simulation of Photon Propagation and update Ice Properties</t>
  </si>
  <si>
    <t>CHIRKIN, DMITRY</t>
  </si>
  <si>
    <t>HULTQVIST, KLAS</t>
  </si>
  <si>
    <t>Support IceTop Simulations, IceTop Calibrations, IceTop Reconstruction</t>
  </si>
  <si>
    <t>2.5.2 Reconstruction/ Analysis Tools</t>
  </si>
  <si>
    <t>Reconstruction/ Analysis tools</t>
  </si>
  <si>
    <t>Maintain Romeo, EHE Simulations, Maintain reconstruction projects (Portia), MC/Data comparison for EHE-filtered and IceTop events, Standard Candle Analysis</t>
  </si>
  <si>
    <t>Improve the Ice Model, Afterpulse Simulator, Standard Candle Analysis, Maintain reconstruction projects (Ophelia, ehe-star)</t>
  </si>
  <si>
    <t>WALLRAFF, MARIUS</t>
  </si>
  <si>
    <t>development of reconstruction tools (IcePack framework)</t>
  </si>
  <si>
    <t>muon track reconstruction in IceCube and DeepCore</t>
  </si>
  <si>
    <t>2.5.3 Data Quality</t>
  </si>
  <si>
    <t>MPI PO</t>
  </si>
  <si>
    <t>Data Quality &amp; DeepCore</t>
  </si>
  <si>
    <t>data quality verification</t>
  </si>
  <si>
    <t>2.5.4 Offline Data Processing</t>
  </si>
  <si>
    <t>NSF M&amp;O Core</t>
  </si>
  <si>
    <t>2.4.1 TFT Coordination</t>
  </si>
  <si>
    <t>TFT Board Chair</t>
  </si>
  <si>
    <t>BOSSER, SEBASTIAN</t>
  </si>
  <si>
    <t>Chair Filter</t>
  </si>
  <si>
    <t>WG Chair</t>
  </si>
  <si>
    <t>ISHIHARA, AYA</t>
  </si>
  <si>
    <t>TFT Member</t>
  </si>
  <si>
    <t>Pubcom</t>
  </si>
  <si>
    <t>ExecCom</t>
  </si>
  <si>
    <t>Speakers</t>
  </si>
  <si>
    <t>Speakers Chair</t>
  </si>
  <si>
    <t>TFT Chair</t>
  </si>
  <si>
    <t>PubCom Chair</t>
  </si>
  <si>
    <t>Cascade WG Co-Chair</t>
  </si>
  <si>
    <t>KEIICHI MASE</t>
  </si>
  <si>
    <t>WOOD, TANIA</t>
  </si>
  <si>
    <t>HOSHINA, KOTOYO</t>
  </si>
  <si>
    <t>nugen maintenance</t>
  </si>
  <si>
    <t>AUFFENBERG, JAN</t>
  </si>
  <si>
    <t>HAUGEN, JAMES</t>
  </si>
  <si>
    <t>DUVERNOIS, MICHAEL</t>
  </si>
  <si>
    <t>BELLINGER, JIM</t>
  </si>
  <si>
    <t>Sum of Grand Total</t>
  </si>
  <si>
    <t>Maintain Romeo, EHE Simulations, Calibration using Standard Candles</t>
  </si>
  <si>
    <t>Diffuse WG Co-chair</t>
  </si>
  <si>
    <t>Point Source WG Chair</t>
  </si>
  <si>
    <t>KAPPES, ALEXANDER</t>
  </si>
  <si>
    <t>STANEV, TODOR</t>
  </si>
  <si>
    <t>VAN EIJNDHOVEN, NICK</t>
  </si>
  <si>
    <t>DE CLERCQ, CATHERINE</t>
  </si>
  <si>
    <t>VUB GR</t>
  </si>
  <si>
    <t>Maintain South Pole Computing H/W Infrastructure and operating systems</t>
  </si>
  <si>
    <t>Maintain PnF S/W and Online Filters</t>
  </si>
  <si>
    <t>Database Coordinator</t>
  </si>
  <si>
    <t>ALTMANN, DAVID</t>
  </si>
  <si>
    <t>PEPPER, JAMES</t>
  </si>
  <si>
    <t>LARSON, MICHAEL</t>
  </si>
  <si>
    <t>Cascade filters</t>
  </si>
  <si>
    <t>Supernova group Co-Chair</t>
  </si>
  <si>
    <t>KOPKE, LUTZ</t>
  </si>
  <si>
    <t>BAUM, VOLKER</t>
  </si>
  <si>
    <t>EBERHARD, BENJAMIN</t>
  </si>
  <si>
    <t>Data and Simulation Quality</t>
  </si>
  <si>
    <t>Filter requests, bandwidth, TFT Board Member</t>
  </si>
  <si>
    <t>ACKERMANN, MARKUS</t>
  </si>
  <si>
    <t>FLIS, SAMUEL</t>
  </si>
  <si>
    <t>DOM simulation</t>
  </si>
  <si>
    <t>Algorithm for measuring muon energy</t>
  </si>
  <si>
    <t>VEHRING, MARKUS</t>
  </si>
  <si>
    <t>Associate Director for Science</t>
  </si>
  <si>
    <t>Direct photon tracking / iceproperties calibration; FE/pulse extractor; reco S/W</t>
  </si>
  <si>
    <t>Base Grants</t>
  </si>
  <si>
    <t>NSF Base Grants</t>
  </si>
  <si>
    <t>Source of Funds (U.S. Only)</t>
  </si>
  <si>
    <t>KOPPER, CLAUDIO</t>
  </si>
  <si>
    <t>UW Winter Overs</t>
  </si>
  <si>
    <t>ADELAIDE</t>
  </si>
  <si>
    <t>HILL, GARY</t>
  </si>
  <si>
    <t>Event energy and direction reconstruction, millipede</t>
  </si>
  <si>
    <t>AARTSEN, MARK</t>
  </si>
  <si>
    <t>TILAV, SERAP</t>
  </si>
  <si>
    <t>U.S. Base Grants Support</t>
  </si>
  <si>
    <t>U.S. Institutional In-Kind</t>
  </si>
  <si>
    <t>TJUS, JULIA</t>
  </si>
  <si>
    <t>SCHöNEBERG, SEBASTIAN</t>
  </si>
  <si>
    <t>Development  PROPOSAL simulation software</t>
  </si>
  <si>
    <t>BINDER, GARY</t>
  </si>
  <si>
    <t>GONZALEZ, JAVIER</t>
  </si>
  <si>
    <t>CASEY, JAMES</t>
  </si>
  <si>
    <t>KOHNEN, GEORGES</t>
  </si>
  <si>
    <t>Low-Energy Extensions of IceTop</t>
  </si>
  <si>
    <t>XIANWU, XU</t>
  </si>
  <si>
    <t>KELLEY, JOHN</t>
  </si>
  <si>
    <t>ASEN, CHRISTOV</t>
  </si>
  <si>
    <t>DPNC</t>
  </si>
  <si>
    <t>NIEDERHAUSEN, HANS</t>
  </si>
  <si>
    <t>Cascade reconstruction</t>
  </si>
  <si>
    <t>PINGU Co-Lead</t>
  </si>
  <si>
    <t>Integrate IceCube into AMON</t>
  </si>
  <si>
    <t>KARG, TIMO</t>
  </si>
  <si>
    <t>PINAT, ELISA</t>
  </si>
  <si>
    <t>HANSON, KAEL</t>
  </si>
  <si>
    <t>MEURES, THOMAS</t>
  </si>
  <si>
    <t>EMI Measurements</t>
  </si>
  <si>
    <t>ICC Chair</t>
  </si>
  <si>
    <t>Flasher output, flasher calibration</t>
  </si>
  <si>
    <t>Simulation Production panel chair</t>
  </si>
  <si>
    <t>Supernova DAQ</t>
  </si>
  <si>
    <t>JERO, KYLE</t>
  </si>
  <si>
    <t>Tau WG Chair</t>
  </si>
  <si>
    <t>BRIK, VLADIMIR</t>
  </si>
  <si>
    <t>DAY, MELANIE</t>
  </si>
  <si>
    <t>Schmidt, Torsten</t>
  </si>
  <si>
    <t>Maintain Core Analysis Framework (IceTray)</t>
  </si>
  <si>
    <t>Maintain PnF Software and Online Filters</t>
  </si>
  <si>
    <t>Maintain Core Software Repository</t>
  </si>
  <si>
    <t>UMD CS</t>
  </si>
  <si>
    <t>Europe &amp; Asia Pacific In-Kind</t>
  </si>
  <si>
    <t>U.S. M&amp;O Core</t>
  </si>
  <si>
    <t>U.S. Base Grants</t>
  </si>
  <si>
    <t>CHEUNG, ELIM</t>
  </si>
  <si>
    <t>MAUNU, RYAN</t>
  </si>
  <si>
    <t>DE VRIES, KRIJN</t>
  </si>
  <si>
    <t>GRB/AGN analysis</t>
  </si>
  <si>
    <t>AGN analysis</t>
  </si>
  <si>
    <t>nuCraft</t>
  </si>
  <si>
    <t>PMT saturation corrections for analysis</t>
  </si>
  <si>
    <t>AMARY, SAMIR</t>
  </si>
  <si>
    <t>Simulation tools</t>
  </si>
  <si>
    <t>VOGE, MARKUS</t>
  </si>
  <si>
    <t>USNER, MARCEL</t>
  </si>
  <si>
    <t>Deputy Spokesperson</t>
  </si>
  <si>
    <t xml:space="preserve">MIARECKI, SANDRA </t>
  </si>
  <si>
    <t xml:space="preserve">Detector Maintenance and Operations Manager </t>
  </si>
  <si>
    <r>
      <t>Federal Fiscal Year 2013</t>
    </r>
    <r>
      <rPr>
        <b/>
        <sz val="10"/>
        <rFont val="Verdana"/>
        <family val="2"/>
      </rPr>
      <t xml:space="preserve">
</t>
    </r>
    <r>
      <rPr>
        <sz val="10"/>
        <rFont val="Verdana"/>
        <family val="2"/>
      </rPr>
      <t>Oct. 2012 - Sep. 2013</t>
    </r>
  </si>
  <si>
    <r>
      <t>Federal Fiscal Year 2012</t>
    </r>
    <r>
      <rPr>
        <b/>
        <sz val="10"/>
        <rFont val="Verdana"/>
        <family val="2"/>
      </rPr>
      <t xml:space="preserve">
</t>
    </r>
    <r>
      <rPr>
        <sz val="10"/>
        <rFont val="Verdana"/>
        <family val="2"/>
      </rPr>
      <t>Oct. 2011 - Sep. 2012</t>
    </r>
  </si>
  <si>
    <r>
      <t>Federal Fiscal Year 2011</t>
    </r>
    <r>
      <rPr>
        <b/>
        <sz val="10"/>
        <rFont val="Verdana"/>
        <family val="2"/>
      </rPr>
      <t xml:space="preserve">
</t>
    </r>
    <r>
      <rPr>
        <sz val="10"/>
        <rFont val="Verdana"/>
        <family val="2"/>
      </rPr>
      <t>Oct. 2010 - Sep. 2011</t>
    </r>
  </si>
  <si>
    <t>MoU v13.0: October 2012</t>
  </si>
  <si>
    <t>MoU v12.0: March 2012</t>
  </si>
  <si>
    <t>MoU v11.0: September 2011</t>
  </si>
  <si>
    <t>MoU v10.0: April 2011</t>
  </si>
  <si>
    <t>MoU v8.3: April 2010</t>
  </si>
  <si>
    <t>Month</t>
  </si>
  <si>
    <t>Data</t>
  </si>
  <si>
    <t>Sum of U.S. M&amp;O Core</t>
  </si>
  <si>
    <t>Sum of U.S. Base Grants</t>
  </si>
  <si>
    <t>Sum of U.S. Institutional In-Kind</t>
  </si>
  <si>
    <t>Sum of Europe &amp; Asia Pacific In-Kind</t>
  </si>
  <si>
    <t>BRAVO G​ALLART, S​ILVIA​</t>
  </si>
  <si>
    <t>MERINO, GONZALO</t>
  </si>
  <si>
    <t>WHELAN, BEN</t>
  </si>
  <si>
    <t>SCHULTZ, DAVID</t>
  </si>
  <si>
    <t>Non-US In-kind</t>
  </si>
  <si>
    <t>US In-Kind</t>
  </si>
  <si>
    <t>(Multiple Items)</t>
  </si>
  <si>
    <t>Teachers program and UWRF Upward Bound</t>
  </si>
  <si>
    <t>Specialized simulations, designing new filters, unusual data selections, extracting specialized information</t>
  </si>
  <si>
    <t>Ongoing EMI studies &amp; mitigation, South Pole &amp; Northern test site instrumentation, Summer South Pole field work</t>
  </si>
  <si>
    <t>Engineering Support: IceCube Lab Summer operations, cabling, &amp; instrumentation testing</t>
  </si>
  <si>
    <t>USAP Support: yearly sip, coordination with contractor (ASC)</t>
  </si>
  <si>
    <t>Winterovers coordinator, hiring and training of winterovers</t>
  </si>
  <si>
    <t>DOM charge response, linearity, DOM calibration support</t>
  </si>
  <si>
    <t>Coordination of Simulation Production, identifying resources, streamlining programs for the cloud, GPU</t>
  </si>
  <si>
    <t>Maintain Simulation Production Software, maintain, test and update physics aspects of the atmospheric muon and neutrino simulation</t>
  </si>
  <si>
    <t>WO</t>
  </si>
  <si>
    <t>IT</t>
  </si>
  <si>
    <t>SPATS</t>
  </si>
  <si>
    <t>UMD IT</t>
  </si>
  <si>
    <t>DESY IT</t>
  </si>
  <si>
    <t>TUM</t>
  </si>
  <si>
    <t>SBU</t>
  </si>
  <si>
    <t>Key Personnel</t>
  </si>
  <si>
    <t>Scientists</t>
  </si>
  <si>
    <t>Post Docs</t>
  </si>
  <si>
    <t>Grad Students</t>
  </si>
  <si>
    <t>Managers</t>
  </si>
  <si>
    <t>Computer Science</t>
  </si>
  <si>
    <t>Engineers</t>
  </si>
  <si>
    <t>Winter Overs</t>
  </si>
  <si>
    <t>Data Handling</t>
  </si>
  <si>
    <t>System Admin.</t>
  </si>
  <si>
    <t>Admin and E&amp;O</t>
  </si>
  <si>
    <t>U.S. Head Count</t>
  </si>
  <si>
    <t>U.S. FTE</t>
  </si>
  <si>
    <t>Non-U.S. FTE</t>
  </si>
  <si>
    <t>Non-U.S. Head Count</t>
  </si>
  <si>
    <t>U.S. Service work %</t>
  </si>
  <si>
    <t>Non-U.S. Service work %</t>
  </si>
  <si>
    <t>MoU v.14 April 2013</t>
  </si>
  <si>
    <t>MoU v.8.3 May 2010</t>
  </si>
  <si>
    <r>
      <t>Grad Students</t>
    </r>
    <r>
      <rPr>
        <b/>
        <sz val="14"/>
        <rFont val="Arial"/>
        <family val="2"/>
      </rPr>
      <t xml:space="preserve"> </t>
    </r>
    <r>
      <rPr>
        <b/>
        <sz val="14"/>
        <color indexed="10"/>
        <rFont val="Arial"/>
        <family val="2"/>
      </rPr>
      <t>*</t>
    </r>
  </si>
  <si>
    <t>MoU v.14
April 2013</t>
  </si>
  <si>
    <t>Difference
2010--&gt;2013</t>
  </si>
  <si>
    <t>Total U.S and Non-U.S (FTE)</t>
  </si>
  <si>
    <t>Non-U.S. Total (FTE)</t>
  </si>
  <si>
    <t>U.S. Total (FTE)</t>
  </si>
  <si>
    <t>WBS Level 2</t>
  </si>
  <si>
    <t>* Grad Students' full time appointment equals to an average of 0.55 FTE</t>
  </si>
  <si>
    <t>MoU v.9 Sept. 2010</t>
  </si>
  <si>
    <t>MoU v.9
Sept. 2010</t>
  </si>
  <si>
    <t>Computing Infrastructure Manager</t>
  </si>
  <si>
    <t>Non-US In-kind Total</t>
  </si>
  <si>
    <t>ADELAIDE Total</t>
  </si>
  <si>
    <t>ALBERTA Total</t>
  </si>
  <si>
    <t>BOCHUM Total</t>
  </si>
  <si>
    <t>CHIBA Total</t>
  </si>
  <si>
    <t>DESY Total</t>
  </si>
  <si>
    <t>DPNC Total</t>
  </si>
  <si>
    <t>DTMND Total</t>
  </si>
  <si>
    <t>GENT Total</t>
  </si>
  <si>
    <t>HUMBOLDT Total</t>
  </si>
  <si>
    <t>MAINZ Total</t>
  </si>
  <si>
    <t>RWTH Total</t>
  </si>
  <si>
    <t>SU Total</t>
  </si>
  <si>
    <t>TUM Total</t>
  </si>
  <si>
    <t>UU Total</t>
  </si>
  <si>
    <t>VUB Total</t>
  </si>
  <si>
    <t>WUPPERTAL Total</t>
  </si>
  <si>
    <t>UC Total</t>
  </si>
  <si>
    <t>ULB Total</t>
  </si>
  <si>
    <t>UMH Total</t>
  </si>
  <si>
    <t>US In-Kind Total</t>
  </si>
  <si>
    <t>Base Grants Total</t>
  </si>
  <si>
    <t>LBNL Total</t>
  </si>
  <si>
    <t>PSU Total</t>
  </si>
  <si>
    <t>SBU Total</t>
  </si>
  <si>
    <t>UA Total</t>
  </si>
  <si>
    <t>UD Total</t>
  </si>
  <si>
    <t>UMD Total</t>
  </si>
  <si>
    <t>UW Total</t>
  </si>
  <si>
    <t>GTECH Total</t>
  </si>
  <si>
    <t>UCI Total</t>
  </si>
  <si>
    <t>New SUSY Reconstruction, Simulation, Propagation, Monopole, Photonics, muon detection with IceTop</t>
  </si>
  <si>
    <t>NOWICKI, SARAH</t>
  </si>
  <si>
    <t>PANDYA, HERSHAL</t>
  </si>
  <si>
    <t>KOIRALA, RAMESH</t>
  </si>
  <si>
    <t>SKKU</t>
  </si>
  <si>
    <t>BOSE, DEBANJAN</t>
  </si>
  <si>
    <t>Photon tracking / ice-properties calibration</t>
  </si>
  <si>
    <t>Institutional Lead</t>
  </si>
  <si>
    <t>Calibration-Flasher Studies</t>
  </si>
  <si>
    <t>PROPOSAL-IceProd integration and maintenance/support</t>
  </si>
  <si>
    <t>RUHE, TIM</t>
  </si>
  <si>
    <t>Physics filters</t>
  </si>
  <si>
    <t>M&amp;O/Upgrade planning</t>
  </si>
  <si>
    <t>FELDE, JOHN</t>
  </si>
  <si>
    <t>Implement near real time GRB analysis</t>
  </si>
  <si>
    <t>Dark Matter signal simulation</t>
  </si>
  <si>
    <t>REIMAN, RENE</t>
  </si>
  <si>
    <t>FINLEY, CHAD</t>
  </si>
  <si>
    <t>AHRENS, MARYON</t>
  </si>
  <si>
    <t>PhD-related work</t>
  </si>
  <si>
    <t>BEATTY, JAMES</t>
  </si>
  <si>
    <t>PINGU Electronics and Calibration Development</t>
  </si>
  <si>
    <t xml:space="preserve">ANDERSON, TYLER
</t>
  </si>
  <si>
    <t>STAMATIKOS, MICHAEL</t>
  </si>
  <si>
    <t>GRB Analysis Tools</t>
  </si>
  <si>
    <t>SUTHERLAND, MICHAEL</t>
  </si>
  <si>
    <t>ADAMS, JENNI</t>
  </si>
  <si>
    <t>MUNAWARA, KIRAN</t>
  </si>
  <si>
    <t>Reconstruction software</t>
  </si>
  <si>
    <t>CR WG co-chair</t>
  </si>
  <si>
    <t>MOHRMANN, LARS</t>
  </si>
  <si>
    <t>Likelihood fit package</t>
  </si>
  <si>
    <t>Data Storage &amp; Transfer</t>
  </si>
  <si>
    <t>STOESSL, ACHIM</t>
  </si>
  <si>
    <t>Muon working group co-Chair</t>
  </si>
  <si>
    <t>MoU v15.0: October 2013</t>
  </si>
  <si>
    <r>
      <t>Federal Fiscal Year 2014</t>
    </r>
    <r>
      <rPr>
        <b/>
        <sz val="10"/>
        <rFont val="Verdana"/>
        <family val="2"/>
      </rPr>
      <t xml:space="preserve">
</t>
    </r>
    <r>
      <rPr>
        <sz val="10"/>
        <rFont val="Verdana"/>
        <family val="2"/>
      </rPr>
      <t>Oct. 2013 - Sep. 2014</t>
    </r>
  </si>
  <si>
    <t>Developing / maintaining ANFlux</t>
  </si>
  <si>
    <t>Lünemann, Jan</t>
  </si>
  <si>
    <t>Low energy muon reconstruction</t>
  </si>
  <si>
    <t>ERLANGEN</t>
  </si>
  <si>
    <t>Maintain Portia and the SC data filtering</t>
  </si>
  <si>
    <t>VAKHNINA, CATHERINE</t>
  </si>
  <si>
    <t>RELICH, MATTHEW</t>
  </si>
  <si>
    <t>Standard Candle data analysis for calibrating DOM and ice</t>
  </si>
  <si>
    <t>EHE online pipeline for gamma-ray follow-up</t>
  </si>
  <si>
    <t>VANDENBROUCKE, JUSTIN</t>
  </si>
  <si>
    <t>KAUER, MATTHEW</t>
  </si>
  <si>
    <t>UNGER, LISA</t>
  </si>
  <si>
    <t>Tools development</t>
  </si>
  <si>
    <t>NBI</t>
  </si>
  <si>
    <t>KOSKINEN, JASON</t>
  </si>
  <si>
    <t>MEDICI, MORTEN</t>
  </si>
  <si>
    <t>SANDROOS, JOAKIM</t>
  </si>
  <si>
    <t>Clsim photon table production</t>
  </si>
  <si>
    <t>Calibrations with LED and minimum ionizing muons</t>
  </si>
  <si>
    <t>STASIK, ALEXANDER</t>
  </si>
  <si>
    <t>Toronto</t>
  </si>
  <si>
    <t>CLARK, KENNETH</t>
  </si>
  <si>
    <t>Development of low-energy reconstruction techniques</t>
  </si>
  <si>
    <t>SciNet computing</t>
  </si>
  <si>
    <t xml:space="preserve">GENIE maintenance </t>
  </si>
  <si>
    <t>Track reconstruction</t>
  </si>
  <si>
    <t>CLASSEN, LEW</t>
  </si>
  <si>
    <t>multi-PMT DOM development and simulations</t>
  </si>
  <si>
    <t>Low energy Simulation Production</t>
  </si>
  <si>
    <t>BSM WG Co-Chair</t>
  </si>
  <si>
    <t>Run Coordinator</t>
  </si>
  <si>
    <t>Veto simulation</t>
  </si>
  <si>
    <t>Event reconstruction, angular resolution</t>
  </si>
  <si>
    <t>Analysis Coordinator</t>
  </si>
  <si>
    <t>ERLANGEN Total</t>
  </si>
  <si>
    <t>SKKU Total</t>
  </si>
  <si>
    <t>NBI Total</t>
  </si>
  <si>
    <r>
      <t>May
2010</t>
    </r>
    <r>
      <rPr>
        <b/>
        <i/>
        <sz val="8"/>
        <rFont val="Times New Roman"/>
        <family val="1"/>
      </rPr>
      <t xml:space="preserve">
</t>
    </r>
    <r>
      <rPr>
        <sz val="8"/>
        <rFont val="Times New Roman"/>
        <family val="1"/>
      </rPr>
      <t>MoU
8.3</t>
    </r>
  </si>
  <si>
    <r>
      <t>Sept
2010</t>
    </r>
    <r>
      <rPr>
        <b/>
        <i/>
        <sz val="8"/>
        <rFont val="Times New Roman"/>
        <family val="1"/>
      </rPr>
      <t xml:space="preserve">
</t>
    </r>
    <r>
      <rPr>
        <sz val="8"/>
        <rFont val="Times New Roman"/>
        <family val="1"/>
      </rPr>
      <t>MoU
9.0</t>
    </r>
  </si>
  <si>
    <r>
      <t>Apr
2011</t>
    </r>
    <r>
      <rPr>
        <b/>
        <i/>
        <sz val="8"/>
        <rFont val="Times New Roman"/>
        <family val="1"/>
      </rPr>
      <t xml:space="preserve">
</t>
    </r>
    <r>
      <rPr>
        <sz val="8"/>
        <rFont val="Times New Roman"/>
        <family val="1"/>
      </rPr>
      <t>MoU
10.0</t>
    </r>
  </si>
  <si>
    <r>
      <t xml:space="preserve">Sept
2011
</t>
    </r>
    <r>
      <rPr>
        <sz val="9"/>
        <rFont val="Times New Roman"/>
        <family val="1"/>
      </rPr>
      <t>MoU
11.0</t>
    </r>
  </si>
  <si>
    <r>
      <t>March
2012</t>
    </r>
    <r>
      <rPr>
        <b/>
        <i/>
        <sz val="8"/>
        <rFont val="Times New Roman"/>
        <family val="1"/>
      </rPr>
      <t xml:space="preserve">
</t>
    </r>
    <r>
      <rPr>
        <sz val="8"/>
        <rFont val="Times New Roman"/>
        <family val="1"/>
      </rPr>
      <t>MoU
12.0</t>
    </r>
  </si>
  <si>
    <r>
      <t>October
2012</t>
    </r>
    <r>
      <rPr>
        <b/>
        <i/>
        <sz val="8"/>
        <rFont val="Times New Roman"/>
        <family val="1"/>
      </rPr>
      <t xml:space="preserve">
</t>
    </r>
    <r>
      <rPr>
        <sz val="8"/>
        <rFont val="Times New Roman"/>
        <family val="1"/>
      </rPr>
      <t>MoU
13.1</t>
    </r>
  </si>
  <si>
    <r>
      <t>April
2013</t>
    </r>
    <r>
      <rPr>
        <b/>
        <i/>
        <sz val="8"/>
        <rFont val="Times New Roman"/>
        <family val="1"/>
      </rPr>
      <t xml:space="preserve">
</t>
    </r>
    <r>
      <rPr>
        <sz val="8"/>
        <rFont val="Times New Roman"/>
        <family val="1"/>
      </rPr>
      <t>MoU
14.0</t>
    </r>
  </si>
  <si>
    <r>
      <t>October
2013</t>
    </r>
    <r>
      <rPr>
        <b/>
        <i/>
        <sz val="8"/>
        <rFont val="Times New Roman"/>
        <family val="1"/>
      </rPr>
      <t xml:space="preserve">
</t>
    </r>
    <r>
      <rPr>
        <sz val="8"/>
        <rFont val="Times New Roman"/>
        <family val="1"/>
      </rPr>
      <t>MoU
15.0</t>
    </r>
  </si>
  <si>
    <r>
      <t>March
2014</t>
    </r>
    <r>
      <rPr>
        <b/>
        <i/>
        <sz val="8"/>
        <rFont val="Times New Roman"/>
        <family val="1"/>
      </rPr>
      <t xml:space="preserve">
</t>
    </r>
    <r>
      <rPr>
        <sz val="8"/>
        <rFont val="Times New Roman"/>
        <family val="1"/>
      </rPr>
      <t>MoU
16.0</t>
    </r>
  </si>
  <si>
    <t>Fixed March 2014</t>
  </si>
  <si>
    <t>Correlated noise and long-frame CORSIKA</t>
  </si>
  <si>
    <t>PINGU CORSIKA</t>
  </si>
  <si>
    <t>DOM noise and quantum efficiency</t>
  </si>
  <si>
    <t>IN, SEONGJUN</t>
  </si>
  <si>
    <t>KROLL, MIKE</t>
  </si>
  <si>
    <t>BOS, FABIAN</t>
  </si>
  <si>
    <t>Moon filter</t>
  </si>
  <si>
    <t xml:space="preserve">Icetray framework maintenance </t>
  </si>
  <si>
    <t>Maintenance of clsim direct photon propagation tool</t>
  </si>
  <si>
    <t xml:space="preserve">Simulation coordination board member </t>
  </si>
  <si>
    <t xml:space="preserve">GPU computing resourses </t>
  </si>
  <si>
    <t>Lead in-ice high-energy extension</t>
  </si>
  <si>
    <t>L2 manager</t>
  </si>
  <si>
    <t>Cable shadowing</t>
  </si>
  <si>
    <t>EVENSON, PAUL</t>
  </si>
  <si>
    <t>DEMBINSKI, HANS</t>
  </si>
  <si>
    <t>Simulation Prod. Comm member, ICB member</t>
  </si>
  <si>
    <t>Low Energy</t>
  </si>
  <si>
    <t>YIQIAN XU</t>
  </si>
  <si>
    <t>Flashers/Standard Candle</t>
  </si>
  <si>
    <t>BARWICK, STEVE</t>
  </si>
  <si>
    <t>Flasher</t>
  </si>
  <si>
    <t>BAGHERPOUR, HADIS</t>
  </si>
  <si>
    <t>Coordination and Support  Grid distributed computing</t>
  </si>
  <si>
    <t>KEIVANI, AZADEH</t>
  </si>
  <si>
    <t>MSU</t>
  </si>
  <si>
    <t>HUANG, FEIFEI</t>
  </si>
  <si>
    <t>GRB filters</t>
  </si>
  <si>
    <t>Develop &amp; test reconstruction</t>
  </si>
  <si>
    <t>Low energy Reco./Analysis tools</t>
  </si>
  <si>
    <t>Online filter</t>
  </si>
  <si>
    <t>DUMM, JONATHAN</t>
  </si>
  <si>
    <t>Online L2 Filter, single event stream</t>
  </si>
  <si>
    <t>Spline fits with anisotropy</t>
  </si>
  <si>
    <t>Surface electronics, Optical detector R&amp;D</t>
  </si>
  <si>
    <t>DESY TIER-1 coordination</t>
  </si>
  <si>
    <t>Low-energy reconstruction</t>
  </si>
  <si>
    <t>YANEZ, JUAN-PABLO</t>
  </si>
  <si>
    <t>Optical detector R&amp;D</t>
  </si>
  <si>
    <t>KINTSCHER, THOMAS</t>
  </si>
  <si>
    <t>Gamma-ray follow up program maintenance</t>
  </si>
  <si>
    <t>TERLIUK, ANDRII</t>
  </si>
  <si>
    <t>Low energy simulation  production</t>
  </si>
  <si>
    <t>Director of IceCube Maintenance and Operations</t>
  </si>
  <si>
    <t>DOM software: DOR device driver, DOMHub scripts,  DOMCal</t>
  </si>
  <si>
    <t>Track DOM issues, generate detector run configurations</t>
  </si>
  <si>
    <t>FRERE, MICHAEL</t>
  </si>
  <si>
    <t>TOSI, DELIA</t>
  </si>
  <si>
    <t>Absolute DOM sensitivity calibration (laboratory measurements)</t>
  </si>
  <si>
    <t>SCHOENEN, SEBASTIAN</t>
  </si>
  <si>
    <t>LEUERMANN, MARTIN</t>
  </si>
  <si>
    <t>Training and coordinating monitoring shifters</t>
  </si>
  <si>
    <t>WANDKOWSKY, NANCY</t>
  </si>
  <si>
    <t>Analysis disk Data storage review, data filters</t>
  </si>
  <si>
    <t>Low energy event reconstruction (BiPed), spline service</t>
  </si>
  <si>
    <t>TOBIN, MORIAH</t>
  </si>
  <si>
    <t>GHORBANI, KEVIN</t>
  </si>
  <si>
    <t>FAHEY, SAM</t>
  </si>
  <si>
    <t>Trigger simulations</t>
  </si>
  <si>
    <t>XINHUA, BAI</t>
  </si>
  <si>
    <t>SDSMT</t>
  </si>
  <si>
    <t>DVORAK, EMILY</t>
  </si>
  <si>
    <t>Atmospheric muon &amp; neutrino simulation for cosmic ray &amp; neutrino studies</t>
  </si>
  <si>
    <t>Yale</t>
  </si>
  <si>
    <t>MARUYAMA, REINA</t>
  </si>
  <si>
    <t>HUBBARD, ANTONIA</t>
  </si>
  <si>
    <t>Comments</t>
  </si>
  <si>
    <t>MoU v17.0: September 2014</t>
  </si>
  <si>
    <t>ICB Member, UHECR’neutrino coordinator</t>
  </si>
  <si>
    <t>TATAR, JOULIEN</t>
  </si>
  <si>
    <t>Associate Director for E&amp;O</t>
  </si>
  <si>
    <t>Simulation production site manager</t>
  </si>
  <si>
    <t>Low energy systematics</t>
  </si>
  <si>
    <t>SimProd maintenance</t>
  </si>
  <si>
    <t>EHRHARD, THOMAS</t>
  </si>
  <si>
    <t>Low-Energy filter /HiveSplitter</t>
  </si>
  <si>
    <t>STEUER, ANNA</t>
  </si>
  <si>
    <t>Ansseau, Isabelle</t>
  </si>
  <si>
    <t>Simulation production site manager at Compute Canada Resource Allocation</t>
  </si>
  <si>
    <t>TSELENGEDOU, MARIA</t>
  </si>
  <si>
    <t>ANDERSON, TYLER</t>
  </si>
  <si>
    <t>DAQ Firmware Development</t>
  </si>
  <si>
    <t>LANFRANCHI, JUSTIN</t>
  </si>
  <si>
    <t>PANKOVA, DARIA</t>
  </si>
  <si>
    <t>DAQ electronics hardware and firmware</t>
  </si>
  <si>
    <t>Simulation Production Site Manager at ULB</t>
  </si>
  <si>
    <t>Simulation coordination board member</t>
  </si>
  <si>
    <t>GRB, point-sources</t>
  </si>
  <si>
    <t>Muon time residuals/hole ice</t>
  </si>
  <si>
    <t>ARGUELLES, CARLOS</t>
  </si>
  <si>
    <t>DELVENTHAL, DAVID</t>
  </si>
  <si>
    <t>Analysis Software support</t>
  </si>
  <si>
    <t>BRAUN, JAMES</t>
  </si>
  <si>
    <t>IceCube LiveControl: experiment control software</t>
  </si>
  <si>
    <t>BENDFELT, TIMOTHY</t>
  </si>
  <si>
    <t>IceCube DAQ: supernova interface, hitspooling</t>
  </si>
  <si>
    <t>BURRESON, COLIN</t>
  </si>
  <si>
    <t>IceCube Live monitoring system: web interface</t>
  </si>
  <si>
    <t>WG Lead - Muon channel</t>
  </si>
  <si>
    <t>Snow correction for IceTop</t>
  </si>
  <si>
    <t>Cosmic Ray WG co-convener</t>
  </si>
  <si>
    <t xml:space="preserve">MAUNU, RYAN </t>
  </si>
  <si>
    <t>SW Coordinator – Detector M&amp;O</t>
  </si>
  <si>
    <t>SW Coordinator – Core Software</t>
  </si>
  <si>
    <t>SW Coordinator – Data Quality, Reconstruction and Sim. Programs</t>
  </si>
  <si>
    <t>Support Core Software</t>
  </si>
  <si>
    <t>SEBRANEK, CHAD</t>
  </si>
  <si>
    <t>SONG, MING</t>
  </si>
  <si>
    <t>MAHN, KENDALL</t>
  </si>
  <si>
    <t>Integration of GENIE for low energy systematics</t>
  </si>
  <si>
    <t>HIGNIGHT, JOSHUA</t>
  </si>
  <si>
    <t>JOAO PEDRO DE ANDRÉ</t>
  </si>
  <si>
    <t xml:space="preserve">Simulation Production, IceSim vetting for LowEn </t>
  </si>
  <si>
    <t>NEER, GARRETT</t>
  </si>
  <si>
    <t>Low energy reconstruction techniques for DeepCore</t>
  </si>
  <si>
    <t>Simulation production site manager at MSU</t>
  </si>
  <si>
    <t>Tau reconstruction tools</t>
  </si>
  <si>
    <t>Managing solar and heliospheric aspects of IceTop</t>
  </si>
  <si>
    <t>Simulation Production Site Manager for UD</t>
  </si>
  <si>
    <t>Software maintenance : Event reco and corsika reader</t>
  </si>
  <si>
    <t>Code review strike team; IceTop simulations</t>
  </si>
  <si>
    <t xml:space="preserve">DEMBINSKI, HANS </t>
  </si>
  <si>
    <t>MasterClass lead</t>
  </si>
  <si>
    <t>HELLER, MATTHIEU</t>
  </si>
  <si>
    <t xml:space="preserve">Data and Simulation Quality </t>
  </si>
  <si>
    <t>BÖRNER, MATHIS</t>
  </si>
  <si>
    <t>Simulation production site manager at Dortmund</t>
  </si>
  <si>
    <t>MENNE, THORBEN</t>
  </si>
  <si>
    <t>Coincident events between IceCube and DM-Ice, low energy reconstruction</t>
  </si>
  <si>
    <t>Coincident events between IceCube and DM-Ice, characterization of untriggered IceCube events, low energy reconstruction</t>
  </si>
  <si>
    <t>Gen2 R&amp;D</t>
  </si>
  <si>
    <t>sim-services</t>
  </si>
  <si>
    <t>Managing flasher runs coordinating low level calibration effort</t>
  </si>
  <si>
    <t>IC86 MuonGun</t>
  </si>
  <si>
    <t>BURGMAN, ALEXANDER</t>
  </si>
  <si>
    <t>DeWasseige, Gwenhael</t>
  </si>
  <si>
    <t>CLSIM Hyrid maintenance</t>
  </si>
  <si>
    <t>KDE Tools KDE and multi-llh</t>
  </si>
  <si>
    <t>Maintenance / Addition of seasons weights to nuflux module</t>
  </si>
  <si>
    <t>L3 IC86-x muon data stream, Skripts &amp; Monitoring</t>
  </si>
  <si>
    <t>AC-RZ GPU/CPU cluster maint. iceprod and mass production</t>
  </si>
  <si>
    <t>RONGEN, MARTIN</t>
  </si>
  <si>
    <t>IceAct commissioning</t>
  </si>
  <si>
    <t>Reconstruction tools</t>
  </si>
  <si>
    <t>PubCom member</t>
  </si>
  <si>
    <t>Santen, Jakob</t>
  </si>
  <si>
    <t>Simulation production site manager in DESY</t>
  </si>
  <si>
    <t>Spline fits</t>
  </si>
  <si>
    <t>Reconstruction Release Manager, Maintain Reconstruction Framework,
DeepCore reconstruction</t>
  </si>
  <si>
    <t>Online singlet stream</t>
  </si>
  <si>
    <t>HEBECKER, DUSTIN</t>
  </si>
  <si>
    <t>Optical detector calibration &amp; R&amp;D</t>
  </si>
  <si>
    <t>Ladieu, Don</t>
  </si>
  <si>
    <t>U.S. Inst. In-Kind</t>
  </si>
  <si>
    <t>Non-US Inst. In-Kind</t>
  </si>
  <si>
    <t>Non-US Institutional In-Kind</t>
  </si>
  <si>
    <t>MSU Total</t>
  </si>
  <si>
    <t>Yale Total</t>
  </si>
  <si>
    <t>SDSMT Total</t>
  </si>
  <si>
    <t>NSF M&amp;O Core Total</t>
  </si>
  <si>
    <t>Row Labels</t>
  </si>
  <si>
    <t>FUCHS, THOMAS</t>
  </si>
  <si>
    <t>IceCube Live monitoring system: data quality and monitoring, back-end databases</t>
  </si>
  <si>
    <t>IceCube Live: release management, supporting external developers (OFU, SNDAQ, etc.)</t>
  </si>
  <si>
    <t>IceCube DAQ: trigger and event builder</t>
  </si>
  <si>
    <t>IceCube DAQ: command-and-control server, testing infrastructure</t>
  </si>
  <si>
    <t>IceCube DAQ: StringHub and domapp</t>
  </si>
  <si>
    <t>Maintain Data handling software (JADE): Archive at the S. Pole, transfer and ingest to the UW Data Warehouse.</t>
  </si>
  <si>
    <t>Operate Data transfer from S. Pole to UW Data Warehouse and Archive services at S. Pole.</t>
  </si>
  <si>
    <t>Maintain Data Warehouse Standards,  Web Interface to the Data Warehouse and Data Access services (ftp/http).</t>
  </si>
  <si>
    <t>Low-energy / Oscillation WG Co-Chair</t>
  </si>
  <si>
    <t>DREXEL</t>
  </si>
  <si>
    <t>NEILSON, NAOKO</t>
  </si>
  <si>
    <t>ICB member</t>
  </si>
  <si>
    <t>Point Source WG Lead</t>
  </si>
  <si>
    <t>Splitting – Q/P frame  and coincidence</t>
  </si>
  <si>
    <t>Optimization of veto techniques for PS</t>
  </si>
  <si>
    <t>RICHMAN, MIKE</t>
  </si>
  <si>
    <t>Software strike team member</t>
  </si>
  <si>
    <t>Detector monitoring shifts</t>
  </si>
  <si>
    <t>WILLS, ELIZABETH</t>
  </si>
  <si>
    <t>HESE Online system</t>
  </si>
  <si>
    <t>Shadow of Moon study of IceCube performance</t>
  </si>
  <si>
    <t>Update of Neutrinoflux</t>
  </si>
  <si>
    <t>Muon yield in PeV~EeV showers &amp; systematics</t>
  </si>
  <si>
    <t>Prompt signals in high energy air showers</t>
  </si>
  <si>
    <t>Simulation verification</t>
  </si>
  <si>
    <t>KITTLER, THOMAS</t>
  </si>
  <si>
    <t>Simulation verification, reconstruction development</t>
  </si>
  <si>
    <t>Meagher, Kevin</t>
  </si>
  <si>
    <t>Software strike team</t>
  </si>
  <si>
    <t>Muon reconstructions for IceCube-Gen2</t>
  </si>
  <si>
    <t>Raab, Christoph</t>
  </si>
  <si>
    <t>Simulation Production Manager</t>
  </si>
  <si>
    <t>IceCube Coordination Committee chair</t>
  </si>
  <si>
    <t>Design and build experimental apparatus for restoring IceTop detector efficiency</t>
  </si>
  <si>
    <t>Test and commission experimental apparatus for restoring IceTop detector efficiency</t>
  </si>
  <si>
    <t>Simulation Production Coordination; production configurations, test production and web portal.</t>
  </si>
  <si>
    <t xml:space="preserve">Level 2 offline processing – co-coordinator </t>
  </si>
  <si>
    <t>Maintain Data Processing Software</t>
  </si>
  <si>
    <t>MANCINA, SARAH</t>
  </si>
  <si>
    <t>muon neutrinos, DOM sensitivity</t>
  </si>
  <si>
    <t>Toscano, Simona</t>
  </si>
  <si>
    <t>optimization of the geometry and the track reconstruction</t>
  </si>
  <si>
    <t>Optimization of hitspooling for SN and solar flares</t>
  </si>
  <si>
    <t>GIULIANO, MAGGI</t>
  </si>
  <si>
    <t>LENNARZ, DIRK</t>
  </si>
  <si>
    <t>Development of noise cleaning for vuvuzela noise</t>
  </si>
  <si>
    <t>Work on improved modeling of hadronic showers in reconstruction</t>
  </si>
  <si>
    <t>RYSEWYK, DEVYN</t>
  </si>
  <si>
    <t>MIT</t>
  </si>
  <si>
    <t>Test beam development</t>
  </si>
  <si>
    <t>COLLIN, GABRIEL</t>
  </si>
  <si>
    <t>Flasher code development</t>
  </si>
  <si>
    <t>WEAVER, CHRIS</t>
  </si>
  <si>
    <t>High energy event generator  (leptoninjector), PMT simulation, atmospheric flux library</t>
  </si>
  <si>
    <t>Co-convener Diffuse WG</t>
  </si>
  <si>
    <t>HESE filter / Hitspooling</t>
  </si>
  <si>
    <t>KRUECKL, GERALD</t>
  </si>
  <si>
    <t>Hole Ice calibration</t>
  </si>
  <si>
    <t>PINGU Coordination Committee</t>
  </si>
  <si>
    <t>Gen2 HEA/Surface working group</t>
  </si>
  <si>
    <t>Oversee raw data storage at LBNL</t>
  </si>
  <si>
    <t>2.3.0 Computing And Data Management</t>
  </si>
  <si>
    <t>Computing Strike Team</t>
  </si>
  <si>
    <t>Maintain code and keep transfer running</t>
  </si>
  <si>
    <t>Communication plan manager, science writer. Masterclass and communication workshop coordinator</t>
  </si>
  <si>
    <t>E&amp;O events and collaboration meetings mgmt. Website &amp; social networks mgmt</t>
  </si>
  <si>
    <t>IceCube Resource Coordinator</t>
  </si>
  <si>
    <t xml:space="preserve">Simulation Production software development </t>
  </si>
  <si>
    <t>Simulation programs (detector response)</t>
  </si>
  <si>
    <t>Data processing software framework (IceProd)</t>
  </si>
  <si>
    <t>DS</t>
  </si>
  <si>
    <t>Transformation of Data for Long-Term Persistence and Archival. Run Common Reconstructions (Level2)</t>
  </si>
  <si>
    <t>Detector geometry, calibration, and status database maintenance and support</t>
  </si>
  <si>
    <t>Core Software maintenance</t>
  </si>
  <si>
    <t>2.1.2 Engineering Support</t>
  </si>
  <si>
    <t>Engineering support: IceCube Lab Summer operations, fieldwork management, GPS &amp; timing maintenance</t>
  </si>
  <si>
    <t xml:space="preserve">Design, build and test experimental apparatus for restoring IceTop detector efficiency </t>
  </si>
  <si>
    <t>Maintain South Pole System H/W Infrastructure</t>
  </si>
  <si>
    <t>Data Acquisition HW Maintenance: DOR, DOMHub and DOMCal</t>
  </si>
  <si>
    <t>Maintain South Pole Test System H/W Infrastructure</t>
  </si>
  <si>
    <t>Engineering Support: logistics, northern hemisphere testing, &amp; vendor management, contractor POC</t>
  </si>
  <si>
    <t xml:space="preserve">Logistics Manager </t>
  </si>
  <si>
    <t>MADSEN, MEGAN</t>
  </si>
  <si>
    <t>BECHTOL, ELLEN</t>
  </si>
  <si>
    <t>Evaluation support: framework design and implementation for BI program</t>
  </si>
  <si>
    <t>Maintain South Pole Test System computing H/W Infrastructure and operating systems</t>
  </si>
  <si>
    <t>South Pole System networking and security maintenance</t>
  </si>
  <si>
    <t>Maintain High Performance Computing services.</t>
  </si>
  <si>
    <t>Maintain Core Computing Infrastructure Systems</t>
  </si>
  <si>
    <t>BARNET, STEVE</t>
  </si>
  <si>
    <t>Networking and security maintenance</t>
  </si>
  <si>
    <t>Coordination with Operations and Cybersecurity manager</t>
  </si>
  <si>
    <t>Long term preservation and archive services. Data curation.</t>
  </si>
  <si>
    <t>IceCube Open Data services and tools.</t>
  </si>
  <si>
    <t>Maintain High Performance Computing services</t>
  </si>
  <si>
    <t>IceCube Web Development</t>
  </si>
  <si>
    <t>Maintain Data Center monitoring infrastructure</t>
  </si>
  <si>
    <t>Maintain and operate Virtual Machines deployment infrastrucutre.</t>
  </si>
  <si>
    <t>STOCK, BENJAMIN</t>
  </si>
  <si>
    <t>Data Center Facilities manager (power and cooling)</t>
  </si>
  <si>
    <t>Maintain Data Center Networking and Cyber Security</t>
  </si>
  <si>
    <t>NuSQUIDs model update</t>
  </si>
  <si>
    <t>Earth &amp; Atmos simulations for systematic error studies</t>
  </si>
  <si>
    <t>AXANI, SPENCER</t>
  </si>
  <si>
    <t>NuSQuIDS, NuSFGen, and MC reweighting development</t>
  </si>
  <si>
    <t>Surface detectors Performance &amp; Simulation</t>
  </si>
  <si>
    <t>IceAct</t>
  </si>
  <si>
    <t>HAACK, CHRISTIAN</t>
  </si>
  <si>
    <t>LEIF, RADEL</t>
  </si>
  <si>
    <t>AUER, RALF</t>
  </si>
  <si>
    <t>IceCube Summer Bootcamp</t>
  </si>
  <si>
    <t>Undergraduate Research</t>
  </si>
  <si>
    <r>
      <t>September
2014</t>
    </r>
    <r>
      <rPr>
        <b/>
        <i/>
        <sz val="8"/>
        <rFont val="Times New Roman"/>
        <family val="1"/>
      </rPr>
      <t xml:space="preserve">
</t>
    </r>
    <r>
      <rPr>
        <sz val="8"/>
        <rFont val="Times New Roman"/>
        <family val="1"/>
      </rPr>
      <t>MoU
17.0</t>
    </r>
  </si>
  <si>
    <r>
      <t>April
2015</t>
    </r>
    <r>
      <rPr>
        <b/>
        <i/>
        <sz val="8"/>
        <rFont val="Times New Roman"/>
        <family val="1"/>
      </rPr>
      <t xml:space="preserve">
</t>
    </r>
    <r>
      <rPr>
        <sz val="8"/>
        <rFont val="Times New Roman"/>
        <family val="1"/>
      </rPr>
      <t>MoU
18.0</t>
    </r>
  </si>
  <si>
    <r>
      <t>October
2015</t>
    </r>
    <r>
      <rPr>
        <b/>
        <i/>
        <sz val="8"/>
        <rFont val="Times New Roman"/>
        <family val="1"/>
      </rPr>
      <t xml:space="preserve">
</t>
    </r>
    <r>
      <rPr>
        <sz val="8"/>
        <rFont val="Times New Roman"/>
        <family val="1"/>
      </rPr>
      <t>MoU
19.0</t>
    </r>
  </si>
  <si>
    <r>
      <t>April
2016</t>
    </r>
    <r>
      <rPr>
        <b/>
        <i/>
        <sz val="8"/>
        <rFont val="Times New Roman"/>
        <family val="1"/>
      </rPr>
      <t xml:space="preserve">
</t>
    </r>
    <r>
      <rPr>
        <sz val="8"/>
        <rFont val="Times New Roman"/>
        <family val="1"/>
      </rPr>
      <t>MoU
20.0</t>
    </r>
  </si>
  <si>
    <t>DREXEL Total</t>
  </si>
  <si>
    <t>MIT Total</t>
  </si>
  <si>
    <t>Speaking engagements (high school classes, open houses, etc.)</t>
  </si>
  <si>
    <t>Danish interviews, blog posting, media requests, and speaking engagements</t>
  </si>
  <si>
    <t>SAUNDERS, IAN</t>
  </si>
  <si>
    <t>Data Monitoring lead: coordinate test and feature development; design underlying analysis algorithms</t>
  </si>
  <si>
    <t>OERTLIN JAN</t>
  </si>
  <si>
    <t>HIROTO, IJIRI</t>
  </si>
  <si>
    <t>Calibration WG co-chair</t>
  </si>
  <si>
    <t>Low energy L3 maintainer</t>
  </si>
  <si>
    <t>In-situ DOM sensitivity calibration/angular response from muon neutrinos</t>
  </si>
  <si>
    <t xml:space="preserve">Simulations low energy (cascades) </t>
  </si>
  <si>
    <r>
      <t xml:space="preserve">Vertical event filter, </t>
    </r>
    <r>
      <rPr>
        <sz val="10"/>
        <color indexed="10"/>
        <rFont val="Arial"/>
        <family val="2"/>
      </rPr>
      <t>IceSim 3 vs 4 comparisons</t>
    </r>
  </si>
  <si>
    <t>ROCHESTER</t>
  </si>
  <si>
    <t>BENZVI, SEGEV</t>
  </si>
  <si>
    <t>CROSS, ROBERT</t>
  </si>
  <si>
    <t>Supernova and transient simulations</t>
  </si>
  <si>
    <t>Supernova light curve and transient monitoring tools</t>
  </si>
  <si>
    <t>LE group coordinator</t>
  </si>
  <si>
    <t>Compute Canada Resource Allocation</t>
  </si>
  <si>
    <t>L3 Filter for point sources</t>
  </si>
  <si>
    <t>CARVER, TESSA</t>
  </si>
  <si>
    <t>BRON, STEPHANIE</t>
  </si>
  <si>
    <t>Muon filter</t>
  </si>
  <si>
    <t>MESE filtering</t>
  </si>
  <si>
    <t>SCHLUNDER, PHILLIPP</t>
  </si>
  <si>
    <t>MEIER, MAXIMILIAN</t>
  </si>
  <si>
    <t>SANDROCK, ALEXANDER</t>
  </si>
  <si>
    <t>PROPOSAL-IceProd Integration and optimization</t>
  </si>
  <si>
    <t>Two station trigger</t>
  </si>
  <si>
    <t>Data monitoring</t>
  </si>
  <si>
    <t>FREIDMAN, LIZ</t>
  </si>
  <si>
    <t>WIMP-L2</t>
  </si>
  <si>
    <t>Online filter development &amp; testing (Low-up filter)</t>
  </si>
  <si>
    <t>Dujmovic, Hrvoje</t>
  </si>
  <si>
    <t>Jeong, Minjin</t>
  </si>
  <si>
    <t>Kim, Myoungchul</t>
  </si>
  <si>
    <t>Online filter development &amp; testing (Full Sky Starting Filter)</t>
  </si>
  <si>
    <t>DOM Sensitivity in Ice</t>
  </si>
  <si>
    <t>Publications Bookkeeping and author lists</t>
  </si>
  <si>
    <t>Coordination with LIGO and ANTARES</t>
  </si>
  <si>
    <t>Diffuse fit tool</t>
  </si>
  <si>
    <t>Point-source search methods</t>
  </si>
  <si>
    <t>DOM Calibration and R&amp;D</t>
  </si>
  <si>
    <t>IceAct calibration</t>
  </si>
  <si>
    <t>PegLeg Reconstruction</t>
  </si>
  <si>
    <t>OscFit extension</t>
  </si>
  <si>
    <t>Develop analysis tools for systematics study; PISA development</t>
  </si>
  <si>
    <t>ELLER, PHILIPP</t>
  </si>
  <si>
    <r>
      <t xml:space="preserve">Low energy event reconstruction quality; </t>
    </r>
    <r>
      <rPr>
        <sz val="10"/>
        <color indexed="10"/>
        <rFont val="Arial"/>
        <family val="2"/>
      </rPr>
      <t>PISA development</t>
    </r>
  </si>
  <si>
    <t>SAFDI, BEN</t>
  </si>
  <si>
    <t>NonPoisson Template Fitting Code</t>
  </si>
  <si>
    <t>MOULAI, MARJON</t>
  </si>
  <si>
    <t>RODD, NICK</t>
  </si>
  <si>
    <t>NonPoissonian Template Fitting code</t>
  </si>
  <si>
    <t>2.2.9 Surface Detector Operations</t>
  </si>
  <si>
    <t>MARQUETTE</t>
  </si>
  <si>
    <t>ANDEEN, KAREN</t>
  </si>
  <si>
    <t>THARP, TIMOTHY</t>
  </si>
  <si>
    <t>Starting a new program at a new IceCube institution</t>
  </si>
  <si>
    <t>Lab renovation and acquisition for future surface detector R&amp;D</t>
  </si>
  <si>
    <t>Building cluster for future simulation production</t>
  </si>
  <si>
    <t>3-year Cosmic Ray Composition Analysis</t>
  </si>
  <si>
    <t>XU, DONGLIAN</t>
  </si>
  <si>
    <t>Calibration, waveforms, cascade systematics</t>
  </si>
  <si>
    <t>TY, BUNHENG</t>
  </si>
  <si>
    <t>DOM glass noise</t>
  </si>
  <si>
    <t>RELETHFORD, BEN</t>
  </si>
  <si>
    <t>Astrophysical diffuse component in the Point Source data</t>
  </si>
  <si>
    <t>Changes since last official version are colored red</t>
  </si>
  <si>
    <t>ROCHESTER Total</t>
  </si>
  <si>
    <t>2.1 Program Management Total</t>
  </si>
  <si>
    <t>2.2 Detector Operations &amp; Maintenance Total</t>
  </si>
  <si>
    <t>2.4 Triggering And Filtering Total</t>
  </si>
  <si>
    <t>2.3 Computing And Data Management Total</t>
  </si>
  <si>
    <t>2.5 Data Quality, Reconstruction &amp; Simulation Tools Total</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</si>
</sst>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_(* #,##0.0_);_(* \(#,##0.0\);_(* &quot;-&quot;??_);_(@_)"/>
    <numFmt numFmtId="169" formatCode="_(* #,##0_);_(* \(#,##0\);_(* &quot;-&quot;??_);_(@_)"/>
    <numFmt numFmtId="170" formatCode="&quot;$&quot;#,##0.0000"/>
    <numFmt numFmtId="171" formatCode="&quot;$&quot;#,##0"/>
    <numFmt numFmtId="172" formatCode="&quot;$&quot;#,##0.00"/>
    <numFmt numFmtId="173" formatCode="0.000000"/>
    <numFmt numFmtId="174" formatCode="0.00000"/>
    <numFmt numFmtId="175" formatCode="0.0%"/>
    <numFmt numFmtId="176" formatCode="&quot;$&quot;#,##0.0"/>
    <numFmt numFmtId="177" formatCode="0.000000000000000%"/>
    <numFmt numFmtId="178" formatCode="&quot;$&quot;#,##0;[Red]&quot;$&quot;#,##0"/>
    <numFmt numFmtId="179" formatCode="&quot;$&quot;#,##0\K"/>
    <numFmt numFmtId="180" formatCode="&quot;$&quot;#,##0.0\K"/>
    <numFmt numFmtId="181" formatCode="0.000000000000000"/>
    <numFmt numFmtId="182" formatCode="#,##0.000"/>
    <numFmt numFmtId="183" formatCode="#,##0.0000"/>
    <numFmt numFmtId="184" formatCode="#,##0.00000"/>
    <numFmt numFmtId="185" formatCode="0.0000000"/>
    <numFmt numFmtId="186" formatCode="0.00000000"/>
    <numFmt numFmtId="187" formatCode="&quot;Yes&quot;;&quot;Yes&quot;;&quot;No&quot;"/>
    <numFmt numFmtId="188" formatCode="&quot;True&quot;;&quot;True&quot;;&quot;False&quot;"/>
    <numFmt numFmtId="189" formatCode="&quot;On&quot;;&quot;On&quot;;&quot;Off&quot;"/>
    <numFmt numFmtId="190" formatCode="[$€-2]\ #,##0.00_);[Red]\([$€-2]\ #,##0.00\)"/>
    <numFmt numFmtId="191" formatCode="&quot;$&quot;#,##0\k"/>
    <numFmt numFmtId="192" formatCode="\$#,##0\K"/>
    <numFmt numFmtId="193" formatCode="#,##0\ &quot;M&quot;"/>
    <numFmt numFmtId="194" formatCode="#,##0\ \k"/>
    <numFmt numFmtId="195" formatCode="&quot;(&quot;0"/>
    <numFmt numFmtId="196" formatCode="0&quot;)&quot;"/>
    <numFmt numFmtId="197" formatCode="mmm\-yyyy"/>
    <numFmt numFmtId="198" formatCode="0.00_);[Red]\(0.00\)"/>
    <numFmt numFmtId="199" formatCode="mmm\ yyyy"/>
    <numFmt numFmtId="200" formatCode="0.00&quot; FTE&quot;"/>
    <numFmt numFmtId="201" formatCode="0.0&quot; FTE&quot;"/>
    <numFmt numFmtId="202" formatCode="0&quot; FTE&quot;"/>
  </numFmts>
  <fonts count="89">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Verdana"/>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2"/>
    </font>
    <font>
      <sz val="10"/>
      <color indexed="30"/>
      <name val="Arial"/>
      <family val="2"/>
    </font>
    <font>
      <sz val="10"/>
      <color indexed="10"/>
      <name val="Arial"/>
      <family val="2"/>
    </font>
    <font>
      <b/>
      <sz val="10"/>
      <name val="Verdana"/>
      <family val="2"/>
    </font>
    <font>
      <b/>
      <sz val="12"/>
      <name val="Verdana"/>
      <family val="2"/>
    </font>
    <font>
      <b/>
      <sz val="11"/>
      <name val="Verdana"/>
      <family val="2"/>
    </font>
    <font>
      <b/>
      <sz val="12"/>
      <color indexed="8"/>
      <name val="Arial"/>
      <family val="2"/>
    </font>
    <font>
      <b/>
      <sz val="11"/>
      <name val="Arial"/>
      <family val="2"/>
    </font>
    <font>
      <sz val="12"/>
      <name val="Arial"/>
      <family val="2"/>
    </font>
    <font>
      <b/>
      <sz val="12"/>
      <name val="Arial"/>
      <family val="2"/>
    </font>
    <font>
      <b/>
      <sz val="14"/>
      <name val="Arial"/>
      <family val="2"/>
    </font>
    <font>
      <b/>
      <sz val="13"/>
      <name val="Arial"/>
      <family val="2"/>
    </font>
    <font>
      <b/>
      <sz val="14"/>
      <color indexed="10"/>
      <name val="Arial"/>
      <family val="2"/>
    </font>
    <font>
      <sz val="14"/>
      <name val="Arial"/>
      <family val="2"/>
    </font>
    <font>
      <sz val="11"/>
      <name val="Arial"/>
      <family val="2"/>
    </font>
    <font>
      <b/>
      <sz val="11"/>
      <name val="Times New Roman"/>
      <family val="1"/>
    </font>
    <font>
      <b/>
      <i/>
      <sz val="8"/>
      <name val="Times New Roman"/>
      <family val="1"/>
    </font>
    <font>
      <sz val="8"/>
      <name val="Times New Roman"/>
      <family val="1"/>
    </font>
    <font>
      <sz val="9"/>
      <name val="Times New Roman"/>
      <family val="1"/>
    </font>
    <font>
      <b/>
      <sz val="11"/>
      <color indexed="8"/>
      <name val="Arial"/>
      <family val="2"/>
    </font>
    <font>
      <sz val="8"/>
      <color indexed="8"/>
      <name val="Arial"/>
      <family val="2"/>
    </font>
    <font>
      <b/>
      <sz val="14"/>
      <color indexed="8"/>
      <name val="Arial"/>
      <family val="2"/>
    </font>
    <font>
      <sz val="6"/>
      <color indexed="8"/>
      <name val="Arial"/>
      <family val="2"/>
    </font>
    <font>
      <sz val="10"/>
      <color indexed="8"/>
      <name val="Calibri"/>
      <family val="2"/>
    </font>
    <font>
      <b/>
      <sz val="10"/>
      <color indexed="8"/>
      <name val="Calibri"/>
      <family val="2"/>
    </font>
    <font>
      <b/>
      <sz val="10"/>
      <color indexed="9"/>
      <name val="Calibri"/>
      <family val="2"/>
    </font>
    <font>
      <b/>
      <sz val="12"/>
      <color indexed="8"/>
      <name val="Calibri"/>
      <family val="2"/>
    </font>
    <font>
      <sz val="7.8"/>
      <color indexed="8"/>
      <name val="Calibri"/>
      <family val="2"/>
    </font>
    <font>
      <b/>
      <sz val="9"/>
      <color indexed="8"/>
      <name val="Calibri"/>
      <family val="2"/>
    </font>
    <font>
      <sz val="5.45"/>
      <color indexed="8"/>
      <name val="Calibri"/>
      <family val="2"/>
    </font>
    <font>
      <sz val="7.8"/>
      <color indexed="8"/>
      <name val="Arial"/>
      <family val="2"/>
    </font>
    <font>
      <sz val="28"/>
      <color indexed="8"/>
      <name val="Calibri"/>
      <family val="2"/>
    </font>
    <font>
      <b/>
      <sz val="32"/>
      <color indexed="8"/>
      <name val="Calibri"/>
      <family val="2"/>
    </font>
    <font>
      <sz val="24"/>
      <color indexed="8"/>
      <name val="Calibri"/>
      <family val="2"/>
    </font>
    <font>
      <sz val="18"/>
      <color indexed="8"/>
      <name val="Calibri"/>
      <family val="2"/>
    </font>
    <font>
      <sz val="6.55"/>
      <color indexed="8"/>
      <name val="Calibri"/>
      <family val="2"/>
    </font>
    <font>
      <sz val="7.15"/>
      <color indexed="8"/>
      <name val="Calibri"/>
      <family val="2"/>
    </font>
    <font>
      <b/>
      <sz val="14"/>
      <name val="Calibri"/>
      <family val="0"/>
    </font>
    <font>
      <sz val="14"/>
      <name val="Calibri"/>
      <family val="0"/>
    </font>
    <font>
      <b/>
      <sz val="10"/>
      <color indexed="10"/>
      <name val="Arial"/>
      <family val="2"/>
    </font>
    <font>
      <b/>
      <sz val="12"/>
      <color indexed="10"/>
      <name val="Arial"/>
      <family val="2"/>
    </font>
    <font>
      <sz val="10"/>
      <color indexed="8"/>
      <name val="Arial"/>
      <family val="2"/>
    </font>
    <font>
      <b/>
      <sz val="10"/>
      <color indexed="8"/>
      <name val="Arial"/>
      <family val="2"/>
    </font>
    <font>
      <b/>
      <sz val="16"/>
      <name val="Calibri"/>
      <family val="0"/>
    </font>
    <font>
      <sz val="8"/>
      <name val="Segoe UI"/>
      <family val="2"/>
    </font>
    <font>
      <sz val="11"/>
      <name val="Calibri"/>
      <family val="2"/>
    </font>
    <font>
      <b/>
      <sz val="14"/>
      <color indexed="8"/>
      <name val="Calibri"/>
      <family val="2"/>
    </font>
    <font>
      <b/>
      <sz val="10"/>
      <color indexed="23"/>
      <name val="Calibri"/>
      <family val="2"/>
    </font>
    <font>
      <b/>
      <sz val="24"/>
      <color indexed="8"/>
      <name val="Calibri"/>
      <family val="2"/>
    </font>
    <font>
      <b/>
      <sz val="16"/>
      <color indexed="8"/>
      <name val="Calibri"/>
      <family val="2"/>
    </font>
    <font>
      <sz val="14"/>
      <color indexed="8"/>
      <name val="Calibri"/>
      <family val="2"/>
    </font>
    <font>
      <b/>
      <sz val="18"/>
      <color indexed="8"/>
      <name val="Calibri"/>
      <family val="2"/>
    </font>
    <font>
      <b/>
      <sz val="12"/>
      <color indexed="17"/>
      <name val="Calibri"/>
      <family val="2"/>
    </font>
    <font>
      <b/>
      <sz val="12"/>
      <color indexed="30"/>
      <name val="Calibri"/>
      <family val="2"/>
    </font>
    <font>
      <b/>
      <sz val="10"/>
      <color rgb="FFFF0000"/>
      <name val="Arial"/>
      <family val="2"/>
    </font>
    <font>
      <b/>
      <sz val="12"/>
      <color rgb="FFFF0000"/>
      <name val="Arial"/>
      <family val="2"/>
    </font>
    <font>
      <sz val="10"/>
      <color theme="1" tint="0.04998999834060669"/>
      <name val="Arial"/>
      <family val="2"/>
    </font>
    <font>
      <b/>
      <sz val="10"/>
      <color theme="1" tint="0.04998999834060669"/>
      <name val="Arial"/>
      <family val="2"/>
    </font>
    <font>
      <b/>
      <sz val="11"/>
      <color theme="1" tint="0.04998999834060669"/>
      <name val="Arial"/>
      <family val="2"/>
    </font>
    <font>
      <b/>
      <sz val="12"/>
      <color theme="1" tint="0.04998999834060669"/>
      <name val="Arial"/>
      <family val="2"/>
    </font>
    <font>
      <sz val="10"/>
      <color rgb="FFFF0000"/>
      <name val="Arial"/>
      <family val="2"/>
    </font>
    <font>
      <sz val="10"/>
      <color theme="1"/>
      <name val="Arial"/>
      <family val="2"/>
    </font>
    <font>
      <b/>
      <sz val="10"/>
      <color theme="1"/>
      <name val="Arial"/>
      <family val="2"/>
    </font>
    <font>
      <b/>
      <sz val="11"/>
      <color theme="1"/>
      <name val="Arial"/>
      <family val="2"/>
    </font>
    <font>
      <b/>
      <sz val="12"/>
      <color theme="1"/>
      <name val="Arial"/>
      <family val="2"/>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52"/>
        <bgColor indexed="64"/>
      </patternFill>
    </fill>
    <fill>
      <patternFill patternType="solid">
        <fgColor indexed="27"/>
        <bgColor indexed="64"/>
      </patternFill>
    </fill>
    <fill>
      <patternFill patternType="solid">
        <fgColor indexed="15"/>
        <bgColor indexed="64"/>
      </patternFill>
    </fill>
    <fill>
      <patternFill patternType="solid">
        <fgColor indexed="50"/>
        <bgColor indexed="64"/>
      </patternFill>
    </fill>
    <fill>
      <patternFill patternType="solid">
        <fgColor indexed="46"/>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8" tint="0.5999900102615356"/>
        <bgColor indexed="64"/>
      </patternFill>
    </fill>
    <fill>
      <patternFill patternType="solid">
        <fgColor theme="7" tint="0.59999001026153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rgb="FF00B0F0"/>
        <bgColor indexed="64"/>
      </patternFill>
    </fill>
    <fill>
      <patternFill patternType="solid">
        <fgColor theme="7" tint="0.39998000860214233"/>
        <bgColor indexed="64"/>
      </patternFill>
    </fill>
  </fills>
  <borders count="1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color indexed="8"/>
      </top>
      <bottom style="thin">
        <color indexed="8"/>
      </bottom>
    </border>
    <border>
      <left style="thin"/>
      <right>
        <color indexed="63"/>
      </right>
      <top>
        <color indexed="63"/>
      </top>
      <bottom>
        <color indexed="63"/>
      </bottom>
    </border>
    <border>
      <left style="thin">
        <color indexed="8"/>
      </left>
      <right>
        <color indexed="63"/>
      </right>
      <top style="thin"/>
      <bottom>
        <color indexed="63"/>
      </bottom>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color theme="0" tint="-0.4999699890613556"/>
      </right>
      <top style="thin"/>
      <bottom>
        <color indexed="63"/>
      </bottom>
    </border>
    <border>
      <left style="thin">
        <color theme="0" tint="-0.4999699890613556"/>
      </left>
      <right style="thin"/>
      <top style="thin"/>
      <bottom>
        <color indexed="63"/>
      </bottom>
    </border>
    <border>
      <left style="medium"/>
      <right style="thin">
        <color theme="0" tint="-0.4999699890613556"/>
      </right>
      <top style="medium"/>
      <bottom style="thin"/>
    </border>
    <border>
      <left style="thin">
        <color theme="0" tint="-0.4999699890613556"/>
      </left>
      <right style="thin"/>
      <top style="medium"/>
      <bottom style="thin"/>
    </border>
    <border>
      <left style="medium"/>
      <right style="thin">
        <color theme="0" tint="-0.4999699890613556"/>
      </right>
      <top style="thin"/>
      <bottom style="thin"/>
    </border>
    <border>
      <left style="thin">
        <color theme="0" tint="-0.4999699890613556"/>
      </left>
      <right style="thin"/>
      <top style="thin"/>
      <bottom style="thin"/>
    </border>
    <border>
      <left style="medium"/>
      <right style="thin">
        <color theme="0" tint="-0.4999699890613556"/>
      </right>
      <top style="thin"/>
      <bottom style="medium"/>
    </border>
    <border>
      <left style="thin">
        <color theme="0" tint="-0.4999699890613556"/>
      </left>
      <right style="thin"/>
      <top style="thin"/>
      <bottom style="medium"/>
    </border>
    <border>
      <left style="medium"/>
      <right style="thin">
        <color theme="0" tint="-0.4999699890613556"/>
      </right>
      <top>
        <color indexed="63"/>
      </top>
      <bottom style="medium"/>
    </border>
    <border>
      <left style="thin">
        <color theme="0" tint="-0.4999699890613556"/>
      </left>
      <right style="thin"/>
      <top>
        <color indexed="63"/>
      </top>
      <bottom style="medium"/>
    </border>
    <border>
      <left style="thin"/>
      <right style="medium"/>
      <top>
        <color indexed="63"/>
      </top>
      <bottom style="medium"/>
    </border>
    <border>
      <left style="medium"/>
      <right style="thin">
        <color theme="0" tint="-0.4999699890613556"/>
      </right>
      <top>
        <color indexed="63"/>
      </top>
      <bottom style="thin"/>
    </border>
    <border>
      <left style="thin">
        <color theme="0" tint="-0.4999699890613556"/>
      </left>
      <right style="thin"/>
      <top>
        <color indexed="63"/>
      </top>
      <bottom style="thin"/>
    </border>
    <border>
      <left style="thin">
        <color indexed="8"/>
      </left>
      <right style="thin">
        <color indexed="8"/>
      </right>
      <top style="thin">
        <color indexed="8"/>
      </top>
      <bottom style="thin"/>
    </border>
    <border>
      <left style="thin">
        <color indexed="8"/>
      </left>
      <right style="thin"/>
      <top style="thin"/>
      <bottom style="thin"/>
    </border>
    <border>
      <left style="thin">
        <color indexed="8"/>
      </left>
      <right style="thin">
        <color indexed="8"/>
      </right>
      <top style="thin">
        <color indexed="8"/>
      </top>
      <bottom style="medium"/>
    </border>
    <border>
      <left style="thin">
        <color indexed="55"/>
      </left>
      <right/>
      <top/>
      <bottom style="thin"/>
    </border>
    <border>
      <left style="thin">
        <color indexed="8"/>
      </left>
      <right style="thin">
        <color indexed="23"/>
      </right>
      <top style="thin">
        <color indexed="8"/>
      </top>
      <bottom style="medium"/>
    </border>
    <border>
      <left style="thin">
        <color indexed="23"/>
      </left>
      <right style="thin">
        <color indexed="23"/>
      </right>
      <top style="thin">
        <color indexed="8"/>
      </top>
      <bottom style="medium"/>
    </border>
    <border>
      <left style="thin">
        <color indexed="23"/>
      </left>
      <right style="thin">
        <color indexed="8"/>
      </right>
      <top style="thin">
        <color indexed="8"/>
      </top>
      <bottom style="medium"/>
    </border>
    <border>
      <left style="thin">
        <color indexed="8"/>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style="thin">
        <color indexed="8"/>
      </top>
      <bottom style="thin">
        <color indexed="9"/>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9"/>
      </top>
      <bottom style="thin">
        <color indexed="8"/>
      </bottom>
    </border>
    <border>
      <left style="thin">
        <color indexed="8"/>
      </left>
      <right style="thin">
        <color indexed="8"/>
      </right>
      <top>
        <color indexed="63"/>
      </top>
      <bottom style="thin">
        <color indexed="9"/>
      </bottom>
    </border>
    <border>
      <left style="thin">
        <color indexed="8"/>
      </left>
      <right style="thin">
        <color indexed="8"/>
      </right>
      <top style="thin">
        <color indexed="9"/>
      </top>
      <bottom style="thin">
        <color indexed="9"/>
      </bottom>
    </border>
    <border>
      <left style="thin">
        <color indexed="8"/>
      </left>
      <right>
        <color indexed="63"/>
      </right>
      <top style="thin">
        <color indexed="9"/>
      </top>
      <bottom style="thin">
        <color indexed="8"/>
      </bottom>
    </border>
    <border>
      <left style="thin">
        <color indexed="8"/>
      </left>
      <right style="thin">
        <color indexed="8"/>
      </right>
      <top style="thin">
        <color indexed="9"/>
      </top>
      <bottom>
        <color indexed="63"/>
      </bottom>
    </border>
    <border>
      <left style="thin">
        <color indexed="8"/>
      </left>
      <right style="thin">
        <color indexed="8"/>
      </right>
      <top style="thin">
        <color indexed="9"/>
      </top>
      <bottom style="thin"/>
    </border>
    <border>
      <left style="thin">
        <color indexed="8"/>
      </left>
      <right>
        <color indexed="63"/>
      </right>
      <top style="thin"/>
      <bottom style="thin"/>
    </border>
    <border>
      <left style="thin"/>
      <right>
        <color indexed="63"/>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style="thin">
        <color rgb="FFABABAB"/>
      </left>
      <right>
        <color indexed="63"/>
      </right>
      <top style="thin">
        <color rgb="FFABABAB"/>
      </top>
      <bottom>
        <color indexed="63"/>
      </bottom>
    </border>
    <border>
      <left style="thin"/>
      <right>
        <color indexed="63"/>
      </right>
      <top style="thin">
        <color rgb="FFABABAB"/>
      </top>
      <bottom>
        <color indexed="63"/>
      </bottom>
    </border>
    <border>
      <left style="thin"/>
      <right style="thin">
        <color rgb="FFABABAB"/>
      </right>
      <top style="thin">
        <color rgb="FFABABAB"/>
      </top>
      <bottom>
        <color indexed="63"/>
      </bottom>
    </border>
    <border>
      <left>
        <color indexed="63"/>
      </left>
      <right>
        <color indexed="63"/>
      </right>
      <top style="thin">
        <color rgb="FFABABAB"/>
      </top>
      <bottom>
        <color indexed="63"/>
      </bottom>
    </border>
    <border>
      <left style="thin">
        <color rgb="FFABABAB"/>
      </left>
      <right>
        <color indexed="63"/>
      </right>
      <top>
        <color indexed="63"/>
      </top>
      <bottom>
        <color indexed="63"/>
      </bottom>
    </border>
    <border>
      <left style="thin"/>
      <right style="thin"/>
      <top style="thin">
        <color indexed="8"/>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color indexed="8"/>
      </left>
      <right style="thin"/>
      <top style="thin">
        <color indexed="8"/>
      </top>
      <bottom style="thin"/>
    </border>
    <border>
      <left>
        <color indexed="63"/>
      </left>
      <right style="thin"/>
      <top style="thin">
        <color indexed="8"/>
      </top>
      <bottom style="thin">
        <color indexed="8"/>
      </bottom>
    </border>
    <border>
      <left style="thin">
        <color rgb="FFABABAB"/>
      </left>
      <right>
        <color indexed="63"/>
      </right>
      <top style="thin">
        <color indexed="9"/>
      </top>
      <bottom>
        <color indexed="63"/>
      </bottom>
    </border>
    <border>
      <left style="thin">
        <color rgb="FFABABAB"/>
      </left>
      <right>
        <color indexed="63"/>
      </right>
      <top style="thin">
        <color rgb="FFABABAB"/>
      </top>
      <bottom style="thin">
        <color rgb="FFABABAB"/>
      </bottom>
    </border>
    <border>
      <left style="thin">
        <color rgb="FFABABAB"/>
      </left>
      <right style="thin">
        <color rgb="FFABABAB"/>
      </right>
      <top style="thin">
        <color rgb="FFABABAB"/>
      </top>
      <bottom style="thin">
        <color rgb="FFABABAB"/>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
      <left>
        <color indexed="63"/>
      </left>
      <right>
        <color indexed="63"/>
      </right>
      <top style="thin">
        <color rgb="FFABABAB"/>
      </top>
      <bottom style="thin">
        <color rgb="FFABABAB"/>
      </bottom>
    </border>
    <border>
      <left style="thin">
        <color indexed="9"/>
      </left>
      <right>
        <color indexed="63"/>
      </right>
      <top style="thin">
        <color rgb="FFABABAB"/>
      </top>
      <bottom style="thin">
        <color rgb="FFABABAB"/>
      </bottom>
    </border>
    <border>
      <left style="thin">
        <color rgb="FFABABAB"/>
      </left>
      <right style="thin">
        <color rgb="FFABABAB"/>
      </right>
      <top style="thin">
        <color indexed="9"/>
      </top>
      <bottom>
        <color indexed="63"/>
      </bottom>
    </border>
    <border>
      <left style="medium"/>
      <right style="thin"/>
      <top style="thin"/>
      <bottom>
        <color indexed="63"/>
      </bottom>
    </border>
  </borders>
  <cellStyleXfs count="64">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6" fillId="12" borderId="0" applyNumberFormat="0" applyBorder="0" applyAlignment="0" applyProtection="0"/>
    <xf numFmtId="0" fontId="7" fillId="2" borderId="1" applyNumberFormat="0" applyAlignment="0" applyProtection="0"/>
    <xf numFmtId="0" fontId="8" fillId="13" borderId="2" applyNumberFormat="0" applyAlignment="0" applyProtection="0"/>
    <xf numFmtId="8" fontId="0" fillId="0" borderId="0" applyFont="0" applyFill="0" applyProtection="0">
      <alignment/>
    </xf>
    <xf numFmtId="6" fontId="0" fillId="0" borderId="0" applyFont="0" applyFill="0" applyProtection="0">
      <alignment/>
    </xf>
    <xf numFmtId="12" fontId="0" fillId="0" borderId="0" applyFont="0" applyFill="0" applyProtection="0">
      <alignment/>
    </xf>
    <xf numFmtId="10" fontId="0" fillId="0" borderId="0" applyFont="0" applyFill="0" applyProtection="0">
      <alignment/>
    </xf>
    <xf numFmtId="0" fontId="9" fillId="0" borderId="0" applyNumberForma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1" applyNumberFormat="0" applyAlignment="0" applyProtection="0"/>
    <xf numFmtId="0" fontId="17" fillId="0" borderId="6" applyNumberFormat="0" applyFill="0" applyAlignment="0" applyProtection="0"/>
    <xf numFmtId="0" fontId="18" fillId="15" borderId="0" applyNumberFormat="0" applyBorder="0" applyAlignment="0" applyProtection="0"/>
    <xf numFmtId="0" fontId="19" fillId="0" borderId="0">
      <alignment/>
      <protection/>
    </xf>
    <xf numFmtId="0" fontId="19" fillId="16" borderId="7" applyNumberFormat="0" applyFont="0" applyAlignment="0" applyProtection="0"/>
    <xf numFmtId="0" fontId="20" fillId="2" borderId="8" applyNumberFormat="0" applyAlignment="0" applyProtection="0"/>
    <xf numFmtId="13" fontId="0" fillId="0" borderId="0" applyFont="0" applyFill="0" applyProtection="0">
      <alignment/>
    </xf>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518">
    <xf numFmtId="0" fontId="0" fillId="0" borderId="0" xfId="0" applyAlignment="1">
      <alignment/>
    </xf>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0" xfId="0" applyFont="1" applyAlignment="1">
      <alignment/>
    </xf>
    <xf numFmtId="0" fontId="25" fillId="0" borderId="0" xfId="0" applyFont="1" applyAlignment="1">
      <alignment/>
    </xf>
    <xf numFmtId="0" fontId="1" fillId="0" borderId="0" xfId="0" applyFont="1" applyAlignment="1">
      <alignment/>
    </xf>
    <xf numFmtId="2" fontId="1" fillId="5" borderId="10" xfId="0" applyNumberFormat="1" applyFont="1" applyFill="1" applyBorder="1" applyAlignment="1">
      <alignment/>
    </xf>
    <xf numFmtId="2" fontId="1" fillId="5" borderId="13" xfId="0" applyNumberFormat="1" applyFont="1" applyFill="1" applyBorder="1" applyAlignment="1">
      <alignment/>
    </xf>
    <xf numFmtId="0" fontId="0" fillId="0" borderId="0" xfId="0" applyFont="1" applyFill="1" applyAlignment="1">
      <alignment/>
    </xf>
    <xf numFmtId="0" fontId="26" fillId="0" borderId="0" xfId="0" applyFont="1" applyAlignment="1">
      <alignment/>
    </xf>
    <xf numFmtId="0" fontId="0" fillId="0" borderId="13" xfId="0" applyBorder="1" applyAlignment="1">
      <alignment/>
    </xf>
    <xf numFmtId="0" fontId="0" fillId="0" borderId="14" xfId="0" applyBorder="1" applyAlignment="1">
      <alignment/>
    </xf>
    <xf numFmtId="0" fontId="27" fillId="0" borderId="0" xfId="57" applyFont="1" applyProtection="1">
      <alignment/>
      <protection/>
    </xf>
    <xf numFmtId="0" fontId="19" fillId="0" borderId="0" xfId="57" applyProtection="1">
      <alignment/>
      <protection/>
    </xf>
    <xf numFmtId="0" fontId="27" fillId="0" borderId="15" xfId="57" applyFont="1" applyBorder="1" applyAlignment="1" applyProtection="1">
      <alignment horizontal="center" vertical="top" wrapText="1"/>
      <protection/>
    </xf>
    <xf numFmtId="2" fontId="27" fillId="0" borderId="15" xfId="57" applyNumberFormat="1" applyFont="1" applyBorder="1" applyProtection="1">
      <alignment/>
      <protection/>
    </xf>
    <xf numFmtId="9" fontId="27" fillId="0" borderId="15" xfId="57" applyNumberFormat="1" applyFont="1" applyBorder="1" applyProtection="1">
      <alignment/>
      <protection/>
    </xf>
    <xf numFmtId="9" fontId="29" fillId="0" borderId="15" xfId="57" applyNumberFormat="1" applyFont="1" applyBorder="1" applyProtection="1">
      <alignment/>
      <protection/>
    </xf>
    <xf numFmtId="0" fontId="26" fillId="0" borderId="0" xfId="0" applyFont="1" applyAlignment="1">
      <alignment/>
    </xf>
    <xf numFmtId="9" fontId="19" fillId="0" borderId="0" xfId="57" applyNumberFormat="1" applyProtection="1">
      <alignment/>
      <protection/>
    </xf>
    <xf numFmtId="0" fontId="27" fillId="0" borderId="15" xfId="57" applyFont="1" applyBorder="1" applyAlignment="1" applyProtection="1">
      <alignment horizontal="center" vertical="top" wrapText="1"/>
      <protection/>
    </xf>
    <xf numFmtId="175" fontId="27" fillId="0" borderId="15" xfId="57" applyNumberFormat="1" applyFont="1" applyBorder="1" applyProtection="1">
      <alignment/>
      <protection/>
    </xf>
    <xf numFmtId="175" fontId="29" fillId="0" borderId="15" xfId="57" applyNumberFormat="1" applyFont="1" applyBorder="1" applyProtection="1">
      <alignment/>
      <protection/>
    </xf>
    <xf numFmtId="175" fontId="29" fillId="0" borderId="15" xfId="57" applyNumberFormat="1" applyFont="1" applyBorder="1" applyAlignment="1" applyProtection="1">
      <alignment horizontal="center"/>
      <protection/>
    </xf>
    <xf numFmtId="0" fontId="0" fillId="0" borderId="16" xfId="0" applyBorder="1" applyAlignment="1">
      <alignment/>
    </xf>
    <xf numFmtId="17" fontId="0" fillId="0" borderId="10" xfId="0" applyNumberFormat="1" applyBorder="1" applyAlignment="1">
      <alignment/>
    </xf>
    <xf numFmtId="167" fontId="0" fillId="0" borderId="10" xfId="0" applyNumberFormat="1" applyBorder="1" applyAlignment="1">
      <alignment/>
    </xf>
    <xf numFmtId="167" fontId="0" fillId="0" borderId="13" xfId="0" applyNumberFormat="1" applyBorder="1" applyAlignment="1">
      <alignment/>
    </xf>
    <xf numFmtId="167" fontId="0" fillId="0" borderId="14" xfId="0" applyNumberFormat="1" applyBorder="1" applyAlignment="1">
      <alignment/>
    </xf>
    <xf numFmtId="167" fontId="0" fillId="0" borderId="0" xfId="0" applyNumberFormat="1" applyAlignment="1">
      <alignment/>
    </xf>
    <xf numFmtId="17" fontId="0" fillId="0" borderId="17" xfId="0" applyNumberFormat="1" applyBorder="1" applyAlignment="1">
      <alignment/>
    </xf>
    <xf numFmtId="17" fontId="0" fillId="0" borderId="14" xfId="0" applyNumberFormat="1" applyBorder="1" applyAlignment="1">
      <alignment/>
    </xf>
    <xf numFmtId="167" fontId="0" fillId="0" borderId="16" xfId="0" applyNumberFormat="1" applyBorder="1" applyAlignment="1">
      <alignment/>
    </xf>
    <xf numFmtId="167" fontId="0" fillId="0" borderId="18" xfId="0" applyNumberFormat="1" applyBorder="1" applyAlignment="1">
      <alignment/>
    </xf>
    <xf numFmtId="167" fontId="0" fillId="0" borderId="17" xfId="0" applyNumberFormat="1" applyBorder="1" applyAlignment="1">
      <alignment/>
    </xf>
    <xf numFmtId="167" fontId="0" fillId="0" borderId="19" xfId="0" applyNumberFormat="1" applyBorder="1" applyAlignment="1">
      <alignment/>
    </xf>
    <xf numFmtId="167" fontId="0" fillId="0" borderId="20" xfId="0" applyNumberFormat="1" applyBorder="1" applyAlignment="1">
      <alignment/>
    </xf>
    <xf numFmtId="0" fontId="28" fillId="0" borderId="21" xfId="57" applyFont="1" applyBorder="1" applyAlignment="1" applyProtection="1">
      <alignment horizontal="center" vertical="center" wrapText="1"/>
      <protection/>
    </xf>
    <xf numFmtId="0" fontId="0" fillId="0" borderId="17" xfId="0" applyBorder="1" applyAlignment="1">
      <alignment/>
    </xf>
    <xf numFmtId="0" fontId="0" fillId="0" borderId="22" xfId="0" applyBorder="1" applyAlignment="1">
      <alignment/>
    </xf>
    <xf numFmtId="0" fontId="0" fillId="0" borderId="22" xfId="0" applyNumberFormat="1" applyBorder="1" applyAlignment="1">
      <alignment/>
    </xf>
    <xf numFmtId="0" fontId="0" fillId="0" borderId="10" xfId="0" applyNumberFormat="1" applyBorder="1" applyAlignment="1">
      <alignment/>
    </xf>
    <xf numFmtId="0" fontId="0" fillId="0" borderId="13" xfId="0" applyNumberFormat="1" applyBorder="1" applyAlignment="1">
      <alignment/>
    </xf>
    <xf numFmtId="0" fontId="0" fillId="0" borderId="23" xfId="0" applyBorder="1" applyAlignment="1">
      <alignment/>
    </xf>
    <xf numFmtId="0" fontId="0" fillId="0" borderId="14" xfId="0" applyNumberFormat="1" applyBorder="1" applyAlignment="1">
      <alignment/>
    </xf>
    <xf numFmtId="0" fontId="0" fillId="0" borderId="0" xfId="0" applyNumberFormat="1" applyAlignment="1">
      <alignment/>
    </xf>
    <xf numFmtId="0" fontId="0" fillId="0" borderId="24" xfId="0" applyNumberFormat="1" applyBorder="1" applyAlignment="1">
      <alignment/>
    </xf>
    <xf numFmtId="0" fontId="0" fillId="0" borderId="17" xfId="0" applyNumberFormat="1" applyBorder="1" applyAlignment="1">
      <alignment/>
    </xf>
    <xf numFmtId="0" fontId="0" fillId="0" borderId="19" xfId="0" applyNumberFormat="1" applyBorder="1" applyAlignment="1">
      <alignment/>
    </xf>
    <xf numFmtId="0" fontId="0" fillId="0" borderId="23" xfId="0" applyNumberFormat="1" applyBorder="1" applyAlignment="1">
      <alignment/>
    </xf>
    <xf numFmtId="0" fontId="0" fillId="0" borderId="0" xfId="0" applyAlignment="1">
      <alignment/>
    </xf>
    <xf numFmtId="0" fontId="0" fillId="0" borderId="23" xfId="0" applyBorder="1" applyAlignment="1">
      <alignment/>
    </xf>
    <xf numFmtId="0" fontId="0" fillId="0" borderId="0" xfId="0" applyBorder="1" applyAlignment="1">
      <alignment/>
    </xf>
    <xf numFmtId="0" fontId="0" fillId="0" borderId="0" xfId="0" applyAlignment="1">
      <alignment vertical="top" wrapText="1"/>
    </xf>
    <xf numFmtId="0" fontId="0" fillId="0" borderId="11" xfId="0" applyBorder="1" applyAlignment="1">
      <alignment/>
    </xf>
    <xf numFmtId="0" fontId="34" fillId="17" borderId="17" xfId="0" applyFont="1" applyFill="1" applyBorder="1" applyAlignment="1">
      <alignment/>
    </xf>
    <xf numFmtId="0" fontId="34" fillId="17" borderId="25" xfId="0" applyFont="1" applyFill="1" applyBorder="1" applyAlignment="1">
      <alignment wrapText="1"/>
    </xf>
    <xf numFmtId="0" fontId="35" fillId="18" borderId="10" xfId="0" applyFont="1" applyFill="1" applyBorder="1" applyAlignment="1">
      <alignment/>
    </xf>
    <xf numFmtId="0" fontId="35" fillId="18" borderId="11" xfId="0" applyFont="1" applyFill="1" applyBorder="1" applyAlignment="1">
      <alignment wrapText="1"/>
    </xf>
    <xf numFmtId="2" fontId="32" fillId="0" borderId="11" xfId="0" applyNumberFormat="1" applyFont="1" applyBorder="1" applyAlignment="1">
      <alignment/>
    </xf>
    <xf numFmtId="2" fontId="32" fillId="0" borderId="13" xfId="0" applyNumberFormat="1" applyFont="1" applyBorder="1" applyAlignment="1">
      <alignment/>
    </xf>
    <xf numFmtId="2" fontId="35" fillId="0" borderId="22" xfId="0" applyNumberFormat="1" applyFont="1" applyFill="1" applyBorder="1" applyAlignment="1">
      <alignment/>
    </xf>
    <xf numFmtId="2" fontId="32" fillId="0" borderId="26" xfId="0" applyNumberFormat="1" applyFont="1" applyBorder="1" applyAlignment="1">
      <alignment/>
    </xf>
    <xf numFmtId="2" fontId="32" fillId="0" borderId="0" xfId="0" applyNumberFormat="1" applyFont="1" applyAlignment="1">
      <alignment/>
    </xf>
    <xf numFmtId="2" fontId="35" fillId="0" borderId="24" xfId="0" applyNumberFormat="1" applyFont="1" applyFill="1" applyBorder="1" applyAlignment="1">
      <alignment/>
    </xf>
    <xf numFmtId="2" fontId="35" fillId="18" borderId="11" xfId="0" applyNumberFormat="1" applyFont="1" applyFill="1" applyBorder="1" applyAlignment="1">
      <alignment wrapText="1"/>
    </xf>
    <xf numFmtId="2" fontId="35" fillId="18" borderId="13" xfId="0" applyNumberFormat="1" applyFont="1" applyFill="1" applyBorder="1" applyAlignment="1">
      <alignment wrapText="1"/>
    </xf>
    <xf numFmtId="2" fontId="35" fillId="19" borderId="22" xfId="0" applyNumberFormat="1" applyFont="1" applyFill="1" applyBorder="1" applyAlignment="1">
      <alignment wrapText="1"/>
    </xf>
    <xf numFmtId="2" fontId="34" fillId="17" borderId="25" xfId="0" applyNumberFormat="1" applyFont="1" applyFill="1" applyBorder="1" applyAlignment="1">
      <alignment/>
    </xf>
    <xf numFmtId="2" fontId="34" fillId="17" borderId="19" xfId="0" applyNumberFormat="1" applyFont="1" applyFill="1" applyBorder="1" applyAlignment="1">
      <alignment/>
    </xf>
    <xf numFmtId="2" fontId="34" fillId="20" borderId="23" xfId="0" applyNumberFormat="1" applyFont="1" applyFill="1" applyBorder="1" applyAlignment="1">
      <alignment/>
    </xf>
    <xf numFmtId="0" fontId="33" fillId="0" borderId="10" xfId="0" applyFont="1" applyBorder="1" applyAlignment="1">
      <alignment vertical="top" wrapText="1"/>
    </xf>
    <xf numFmtId="0" fontId="33" fillId="0" borderId="11" xfId="0" applyFont="1" applyBorder="1" applyAlignment="1">
      <alignment horizontal="center" vertical="top" wrapText="1"/>
    </xf>
    <xf numFmtId="0" fontId="33" fillId="0" borderId="13" xfId="0" applyFont="1" applyBorder="1" applyAlignment="1">
      <alignment horizontal="center" vertical="top" wrapText="1"/>
    </xf>
    <xf numFmtId="0" fontId="33" fillId="0" borderId="22" xfId="0" applyFont="1" applyFill="1" applyBorder="1" applyAlignment="1">
      <alignment horizontal="center" vertical="top" wrapText="1"/>
    </xf>
    <xf numFmtId="0" fontId="32" fillId="0" borderId="10" xfId="0" applyFont="1" applyBorder="1" applyAlignment="1">
      <alignment/>
    </xf>
    <xf numFmtId="0" fontId="32" fillId="0" borderId="10" xfId="0" applyFont="1" applyBorder="1" applyAlignment="1">
      <alignment/>
    </xf>
    <xf numFmtId="0" fontId="32" fillId="0" borderId="27" xfId="0" applyFont="1" applyBorder="1" applyAlignment="1">
      <alignment/>
    </xf>
    <xf numFmtId="0" fontId="32" fillId="0" borderId="14" xfId="0" applyFont="1" applyBorder="1" applyAlignment="1">
      <alignment/>
    </xf>
    <xf numFmtId="0" fontId="32" fillId="0" borderId="14" xfId="0" applyFont="1" applyBorder="1" applyAlignment="1">
      <alignment/>
    </xf>
    <xf numFmtId="0" fontId="33" fillId="0" borderId="0" xfId="0" applyFont="1" applyAlignment="1">
      <alignment wrapText="1"/>
    </xf>
    <xf numFmtId="0" fontId="32" fillId="0" borderId="23" xfId="0" applyFont="1" applyBorder="1" applyAlignment="1">
      <alignment/>
    </xf>
    <xf numFmtId="0" fontId="35" fillId="18" borderId="13" xfId="0" applyFont="1" applyFill="1" applyBorder="1" applyAlignment="1">
      <alignment/>
    </xf>
    <xf numFmtId="0" fontId="34" fillId="17" borderId="19" xfId="0" applyFont="1" applyFill="1" applyBorder="1" applyAlignment="1">
      <alignment/>
    </xf>
    <xf numFmtId="0" fontId="33" fillId="0" borderId="13" xfId="0" applyFont="1" applyBorder="1" applyAlignment="1">
      <alignment vertical="top" wrapText="1"/>
    </xf>
    <xf numFmtId="0" fontId="32" fillId="0" borderId="13" xfId="0" applyFont="1" applyBorder="1" applyAlignment="1">
      <alignment/>
    </xf>
    <xf numFmtId="0" fontId="32" fillId="0" borderId="0" xfId="0" applyFont="1" applyBorder="1" applyAlignment="1">
      <alignment/>
    </xf>
    <xf numFmtId="0" fontId="32" fillId="0" borderId="0" xfId="0" applyFont="1" applyBorder="1" applyAlignment="1">
      <alignment/>
    </xf>
    <xf numFmtId="0" fontId="35" fillId="18" borderId="13" xfId="0" applyFont="1" applyFill="1" applyBorder="1" applyAlignment="1">
      <alignment wrapText="1"/>
    </xf>
    <xf numFmtId="0" fontId="34" fillId="17" borderId="19" xfId="0" applyFont="1" applyFill="1" applyBorder="1" applyAlignment="1">
      <alignment wrapText="1"/>
    </xf>
    <xf numFmtId="2" fontId="32" fillId="0" borderId="15" xfId="0" applyNumberFormat="1" applyFont="1" applyFill="1" applyBorder="1" applyAlignment="1">
      <alignment wrapText="1"/>
    </xf>
    <xf numFmtId="0" fontId="32" fillId="0" borderId="28" xfId="0" applyFont="1" applyFill="1" applyBorder="1" applyAlignment="1">
      <alignment horizontal="left" vertical="top" wrapText="1"/>
    </xf>
    <xf numFmtId="0" fontId="33" fillId="20" borderId="28" xfId="0" applyFont="1" applyFill="1" applyBorder="1" applyAlignment="1">
      <alignment horizontal="center" vertical="top" wrapText="1"/>
    </xf>
    <xf numFmtId="175" fontId="32" fillId="0" borderId="29" xfId="0" applyNumberFormat="1" applyFont="1" applyFill="1" applyBorder="1" applyAlignment="1">
      <alignment horizontal="center" wrapText="1"/>
    </xf>
    <xf numFmtId="0" fontId="32" fillId="0" borderId="30" xfId="0" applyFont="1" applyFill="1" applyBorder="1" applyAlignment="1">
      <alignment horizontal="left" vertical="top" wrapText="1"/>
    </xf>
    <xf numFmtId="0" fontId="33" fillId="20" borderId="31" xfId="0" applyFont="1" applyFill="1" applyBorder="1" applyAlignment="1">
      <alignment horizontal="center" vertical="top" wrapText="1"/>
    </xf>
    <xf numFmtId="2" fontId="35" fillId="20" borderId="32" xfId="0" applyNumberFormat="1" applyFont="1" applyFill="1" applyBorder="1" applyAlignment="1">
      <alignment wrapText="1"/>
    </xf>
    <xf numFmtId="175" fontId="35" fillId="20" borderId="33" xfId="0" applyNumberFormat="1" applyFont="1" applyFill="1" applyBorder="1" applyAlignment="1">
      <alignment horizontal="center" wrapText="1"/>
    </xf>
    <xf numFmtId="2" fontId="34" fillId="0" borderId="34" xfId="0" applyNumberFormat="1" applyFont="1" applyFill="1" applyBorder="1" applyAlignment="1">
      <alignment/>
    </xf>
    <xf numFmtId="2" fontId="34" fillId="20" borderId="34" xfId="0" applyNumberFormat="1" applyFont="1" applyFill="1" applyBorder="1" applyAlignment="1">
      <alignment/>
    </xf>
    <xf numFmtId="1" fontId="32" fillId="0" borderId="30" xfId="0" applyNumberFormat="1" applyFont="1" applyFill="1" applyBorder="1" applyAlignment="1">
      <alignment horizontal="center" wrapText="1"/>
    </xf>
    <xf numFmtId="2" fontId="35" fillId="20" borderId="31" xfId="0" applyNumberFormat="1" applyFont="1" applyFill="1" applyBorder="1" applyAlignment="1">
      <alignment wrapText="1"/>
    </xf>
    <xf numFmtId="0" fontId="34" fillId="0" borderId="35" xfId="0" applyFont="1" applyFill="1" applyBorder="1" applyAlignment="1">
      <alignment vertical="top" wrapText="1"/>
    </xf>
    <xf numFmtId="0" fontId="34" fillId="0" borderId="36" xfId="0" applyFont="1" applyFill="1" applyBorder="1" applyAlignment="1">
      <alignment horizontal="center" vertical="top" wrapText="1"/>
    </xf>
    <xf numFmtId="0" fontId="34" fillId="0" borderId="37" xfId="0" applyFont="1" applyFill="1" applyBorder="1" applyAlignment="1">
      <alignment horizontal="center" vertical="top" wrapText="1"/>
    </xf>
    <xf numFmtId="0" fontId="34" fillId="0" borderId="38" xfId="0" applyFont="1" applyFill="1" applyBorder="1" applyAlignment="1">
      <alignment horizontal="center" vertical="top" wrapText="1"/>
    </xf>
    <xf numFmtId="0" fontId="34" fillId="0" borderId="39" xfId="0" applyFont="1" applyFill="1" applyBorder="1" applyAlignment="1">
      <alignment horizontal="center" vertical="top"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2" fontId="32" fillId="0" borderId="42" xfId="0" applyNumberFormat="1" applyFont="1" applyFill="1" applyBorder="1" applyAlignment="1">
      <alignment wrapText="1"/>
    </xf>
    <xf numFmtId="175" fontId="32" fillId="0" borderId="43" xfId="0" applyNumberFormat="1" applyFont="1" applyFill="1" applyBorder="1" applyAlignment="1">
      <alignment horizontal="center" wrapText="1"/>
    </xf>
    <xf numFmtId="1" fontId="32" fillId="0" borderId="41" xfId="0" applyNumberFormat="1" applyFont="1" applyFill="1" applyBorder="1" applyAlignment="1">
      <alignment horizontal="center" wrapText="1"/>
    </xf>
    <xf numFmtId="2" fontId="34" fillId="0" borderId="44" xfId="0" applyNumberFormat="1" applyFont="1" applyFill="1" applyBorder="1" applyAlignment="1">
      <alignment/>
    </xf>
    <xf numFmtId="0" fontId="32" fillId="0" borderId="45" xfId="0" applyFont="1" applyFill="1" applyBorder="1" applyAlignment="1">
      <alignment horizontal="left" vertical="center" wrapText="1"/>
    </xf>
    <xf numFmtId="0" fontId="32" fillId="0" borderId="46" xfId="0" applyFont="1" applyFill="1" applyBorder="1" applyAlignment="1">
      <alignment horizontal="center" vertical="center" wrapText="1"/>
    </xf>
    <xf numFmtId="2" fontId="32" fillId="0" borderId="47" xfId="0" applyNumberFormat="1" applyFont="1" applyFill="1" applyBorder="1" applyAlignment="1">
      <alignment vertical="center" wrapText="1"/>
    </xf>
    <xf numFmtId="175" fontId="32" fillId="0" borderId="48" xfId="0" applyNumberFormat="1" applyFont="1" applyFill="1" applyBorder="1" applyAlignment="1">
      <alignment horizontal="center" vertical="center" wrapText="1"/>
    </xf>
    <xf numFmtId="1" fontId="32" fillId="0" borderId="46" xfId="0" applyNumberFormat="1" applyFont="1" applyFill="1" applyBorder="1" applyAlignment="1">
      <alignment horizontal="center" vertical="center" wrapText="1"/>
    </xf>
    <xf numFmtId="2" fontId="34" fillId="0" borderId="49" xfId="0" applyNumberFormat="1" applyFont="1" applyFill="1" applyBorder="1" applyAlignment="1">
      <alignment vertical="center"/>
    </xf>
    <xf numFmtId="0" fontId="32" fillId="0" borderId="50" xfId="0" applyFont="1" applyFill="1" applyBorder="1" applyAlignment="1">
      <alignment horizontal="left" vertical="center" wrapText="1"/>
    </xf>
    <xf numFmtId="2" fontId="32" fillId="0" borderId="15" xfId="0" applyNumberFormat="1" applyFont="1" applyFill="1" applyBorder="1" applyAlignment="1">
      <alignment vertical="center" wrapText="1"/>
    </xf>
    <xf numFmtId="2" fontId="34" fillId="0" borderId="51" xfId="0" applyNumberFormat="1" applyFont="1" applyFill="1" applyBorder="1" applyAlignment="1">
      <alignment vertical="center"/>
    </xf>
    <xf numFmtId="0" fontId="32" fillId="0" borderId="52" xfId="0" applyFont="1" applyFill="1" applyBorder="1" applyAlignment="1">
      <alignment horizontal="left" vertical="center" wrapText="1"/>
    </xf>
    <xf numFmtId="0" fontId="32" fillId="0" borderId="31" xfId="0" applyFont="1" applyFill="1" applyBorder="1" applyAlignment="1">
      <alignment horizontal="center" vertical="center" wrapText="1"/>
    </xf>
    <xf numFmtId="2" fontId="32" fillId="0" borderId="32" xfId="0" applyNumberFormat="1" applyFont="1" applyFill="1" applyBorder="1" applyAlignment="1">
      <alignment vertical="center" wrapText="1"/>
    </xf>
    <xf numFmtId="175" fontId="32" fillId="0" borderId="33" xfId="0" applyNumberFormat="1" applyFont="1" applyFill="1" applyBorder="1" applyAlignment="1">
      <alignment horizontal="center" vertical="center" wrapText="1"/>
    </xf>
    <xf numFmtId="1" fontId="32" fillId="0" borderId="31" xfId="0" applyNumberFormat="1" applyFont="1" applyFill="1" applyBorder="1" applyAlignment="1">
      <alignment horizontal="center" vertical="center" wrapText="1"/>
    </xf>
    <xf numFmtId="2" fontId="34" fillId="0" borderId="53" xfId="0" applyNumberFormat="1" applyFont="1" applyFill="1" applyBorder="1" applyAlignment="1">
      <alignment vertical="center"/>
    </xf>
    <xf numFmtId="0" fontId="78" fillId="0" borderId="26" xfId="0" applyFont="1" applyFill="1" applyBorder="1" applyAlignment="1">
      <alignment horizontal="left" vertical="center"/>
    </xf>
    <xf numFmtId="197" fontId="0" fillId="0" borderId="10" xfId="0" applyNumberFormat="1" applyBorder="1" applyAlignment="1">
      <alignment/>
    </xf>
    <xf numFmtId="197" fontId="0" fillId="0" borderId="14" xfId="0" applyNumberFormat="1" applyBorder="1" applyAlignment="1">
      <alignment/>
    </xf>
    <xf numFmtId="0" fontId="33" fillId="0" borderId="10" xfId="0" applyFont="1" applyBorder="1" applyAlignment="1">
      <alignment vertical="center" wrapText="1"/>
    </xf>
    <xf numFmtId="2" fontId="32" fillId="0" borderId="15" xfId="0" applyNumberFormat="1" applyFont="1" applyBorder="1" applyAlignment="1">
      <alignment horizontal="center" vertical="center"/>
    </xf>
    <xf numFmtId="2" fontId="32" fillId="0" borderId="28" xfId="0" applyNumberFormat="1" applyFont="1" applyBorder="1" applyAlignment="1">
      <alignment horizontal="center" vertical="center"/>
    </xf>
    <xf numFmtId="0" fontId="30" fillId="21" borderId="54" xfId="0" applyFont="1" applyFill="1" applyBorder="1" applyAlignment="1">
      <alignment horizontal="center" vertical="top" wrapText="1"/>
    </xf>
    <xf numFmtId="0" fontId="30" fillId="7" borderId="54" xfId="0" applyFont="1" applyFill="1" applyBorder="1" applyAlignment="1">
      <alignment horizontal="center" vertical="top" wrapText="1"/>
    </xf>
    <xf numFmtId="0" fontId="30" fillId="22" borderId="35" xfId="0" applyFont="1" applyFill="1" applyBorder="1" applyAlignment="1">
      <alignment horizontal="center" vertical="top" wrapText="1"/>
    </xf>
    <xf numFmtId="2" fontId="32" fillId="0" borderId="47" xfId="0" applyNumberFormat="1" applyFont="1" applyBorder="1" applyAlignment="1">
      <alignment horizontal="center" vertical="center"/>
    </xf>
    <xf numFmtId="2" fontId="32" fillId="0" borderId="55" xfId="0" applyNumberFormat="1" applyFont="1" applyBorder="1" applyAlignment="1">
      <alignment horizontal="center" vertical="center"/>
    </xf>
    <xf numFmtId="2" fontId="32" fillId="0" borderId="32" xfId="0" applyNumberFormat="1" applyFont="1" applyBorder="1" applyAlignment="1">
      <alignment horizontal="center" vertical="center"/>
    </xf>
    <xf numFmtId="2" fontId="32" fillId="0" borderId="56" xfId="0" applyNumberFormat="1" applyFont="1" applyBorder="1" applyAlignment="1">
      <alignment horizontal="center" vertical="center"/>
    </xf>
    <xf numFmtId="0" fontId="33" fillId="0" borderId="44" xfId="0" applyFont="1" applyBorder="1" applyAlignment="1">
      <alignment wrapText="1"/>
    </xf>
    <xf numFmtId="0" fontId="31" fillId="0" borderId="54" xfId="0" applyFont="1" applyBorder="1" applyAlignment="1">
      <alignment horizontal="center" vertical="center" wrapText="1"/>
    </xf>
    <xf numFmtId="0" fontId="31" fillId="0" borderId="57"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46" xfId="0" applyFont="1" applyBorder="1" applyAlignment="1">
      <alignment horizontal="left" vertical="center" wrapText="1"/>
    </xf>
    <xf numFmtId="0" fontId="33" fillId="0" borderId="30" xfId="0" applyFont="1" applyBorder="1" applyAlignment="1">
      <alignment horizontal="left" vertical="center" wrapText="1"/>
    </xf>
    <xf numFmtId="0" fontId="33" fillId="0" borderId="31" xfId="0" applyFont="1" applyBorder="1" applyAlignment="1">
      <alignment horizontal="left" vertical="center" wrapText="1"/>
    </xf>
    <xf numFmtId="0" fontId="31" fillId="0" borderId="58" xfId="0" applyFont="1" applyBorder="1" applyAlignment="1">
      <alignment horizontal="center" vertical="center" wrapText="1"/>
    </xf>
    <xf numFmtId="0" fontId="31" fillId="0" borderId="59" xfId="0" applyFont="1" applyBorder="1" applyAlignment="1">
      <alignment horizontal="center" vertical="center" wrapText="1"/>
    </xf>
    <xf numFmtId="2" fontId="32" fillId="0" borderId="60" xfId="0" applyNumberFormat="1" applyFont="1" applyBorder="1" applyAlignment="1">
      <alignment horizontal="center" vertical="center"/>
    </xf>
    <xf numFmtId="2" fontId="32" fillId="0" borderId="61" xfId="0" applyNumberFormat="1" applyFont="1" applyBorder="1" applyAlignment="1">
      <alignment horizontal="center" vertical="center"/>
    </xf>
    <xf numFmtId="2" fontId="32" fillId="0" borderId="62" xfId="0" applyNumberFormat="1" applyFont="1" applyBorder="1" applyAlignment="1">
      <alignment horizontal="center" vertical="center"/>
    </xf>
    <xf numFmtId="2" fontId="32" fillId="0" borderId="63" xfId="0" applyNumberFormat="1" applyFont="1" applyBorder="1" applyAlignment="1">
      <alignment horizontal="center" vertical="center"/>
    </xf>
    <xf numFmtId="2" fontId="32" fillId="0" borderId="64" xfId="0" applyNumberFormat="1" applyFont="1" applyBorder="1" applyAlignment="1">
      <alignment horizontal="center" vertical="center"/>
    </xf>
    <xf numFmtId="2" fontId="32" fillId="0" borderId="65" xfId="0" applyNumberFormat="1" applyFont="1" applyBorder="1" applyAlignment="1">
      <alignment horizontal="center" vertical="center"/>
    </xf>
    <xf numFmtId="2" fontId="33" fillId="0" borderId="61" xfId="0" applyNumberFormat="1" applyFont="1" applyBorder="1" applyAlignment="1">
      <alignment horizontal="center" vertical="center"/>
    </xf>
    <xf numFmtId="2" fontId="33" fillId="0" borderId="63" xfId="0" applyNumberFormat="1" applyFont="1" applyBorder="1" applyAlignment="1">
      <alignment horizontal="center" vertical="center"/>
    </xf>
    <xf numFmtId="2" fontId="33" fillId="0" borderId="65" xfId="0" applyNumberFormat="1" applyFont="1" applyBorder="1" applyAlignment="1">
      <alignment horizontal="center" vertical="center"/>
    </xf>
    <xf numFmtId="2" fontId="79" fillId="0" borderId="48" xfId="0" applyNumberFormat="1" applyFont="1" applyBorder="1" applyAlignment="1">
      <alignment horizontal="center" vertical="center"/>
    </xf>
    <xf numFmtId="2" fontId="33" fillId="0" borderId="29"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3" fillId="0" borderId="48" xfId="0" applyNumberFormat="1" applyFont="1" applyBorder="1" applyAlignment="1">
      <alignment horizontal="center" vertical="center"/>
    </xf>
    <xf numFmtId="2" fontId="79" fillId="0" borderId="29" xfId="0" applyNumberFormat="1" applyFont="1" applyBorder="1" applyAlignment="1">
      <alignment horizontal="center" vertical="center"/>
    </xf>
    <xf numFmtId="0" fontId="34" fillId="0" borderId="42" xfId="0" applyFont="1" applyFill="1" applyBorder="1" applyAlignment="1">
      <alignment vertical="center"/>
    </xf>
    <xf numFmtId="2" fontId="34" fillId="0" borderId="42" xfId="0" applyNumberFormat="1" applyFont="1" applyFill="1" applyBorder="1" applyAlignment="1">
      <alignment horizontal="center" vertical="center"/>
    </xf>
    <xf numFmtId="2" fontId="34" fillId="0" borderId="40" xfId="0" applyNumberFormat="1" applyFont="1" applyFill="1" applyBorder="1" applyAlignment="1">
      <alignment horizontal="center" vertical="center"/>
    </xf>
    <xf numFmtId="2" fontId="34" fillId="0" borderId="66" xfId="0" applyNumberFormat="1" applyFont="1" applyFill="1" applyBorder="1" applyAlignment="1">
      <alignment horizontal="center" vertical="center"/>
    </xf>
    <xf numFmtId="2" fontId="34" fillId="0" borderId="67" xfId="0" applyNumberFormat="1" applyFont="1" applyFill="1" applyBorder="1" applyAlignment="1">
      <alignment horizontal="center" vertical="center"/>
    </xf>
    <xf numFmtId="2" fontId="34" fillId="0" borderId="68" xfId="0" applyNumberFormat="1" applyFont="1" applyFill="1" applyBorder="1" applyAlignment="1">
      <alignment horizontal="center" vertical="center"/>
    </xf>
    <xf numFmtId="2" fontId="34" fillId="0" borderId="69" xfId="0" applyNumberFormat="1" applyFont="1" applyFill="1" applyBorder="1" applyAlignment="1">
      <alignment horizontal="center" vertical="center"/>
    </xf>
    <xf numFmtId="2" fontId="34" fillId="0" borderId="70" xfId="0" applyNumberFormat="1" applyFont="1" applyFill="1" applyBorder="1" applyAlignment="1">
      <alignment horizontal="center" vertical="center"/>
    </xf>
    <xf numFmtId="0" fontId="0" fillId="0" borderId="0" xfId="0" applyAlignment="1">
      <alignment vertical="center"/>
    </xf>
    <xf numFmtId="0" fontId="62" fillId="0" borderId="0" xfId="0" applyFont="1" applyAlignment="1">
      <alignment/>
    </xf>
    <xf numFmtId="0" fontId="62" fillId="0" borderId="0" xfId="0" applyFont="1" applyAlignment="1">
      <alignment vertical="center"/>
    </xf>
    <xf numFmtId="0" fontId="37" fillId="0" borderId="0" xfId="0" applyFont="1" applyAlignment="1">
      <alignment/>
    </xf>
    <xf numFmtId="2" fontId="80" fillId="0" borderId="22" xfId="0" applyNumberFormat="1" applyFont="1" applyBorder="1" applyAlignment="1">
      <alignment vertical="center"/>
    </xf>
    <xf numFmtId="2" fontId="80" fillId="0" borderId="24" xfId="0" applyNumberFormat="1" applyFont="1" applyBorder="1" applyAlignment="1">
      <alignment vertical="center"/>
    </xf>
    <xf numFmtId="2" fontId="81" fillId="6" borderId="13" xfId="0" applyNumberFormat="1" applyFont="1" applyFill="1" applyBorder="1" applyAlignment="1">
      <alignment vertical="center"/>
    </xf>
    <xf numFmtId="2" fontId="81" fillId="6" borderId="22" xfId="0" applyNumberFormat="1" applyFont="1" applyFill="1" applyBorder="1" applyAlignment="1">
      <alignment vertical="center"/>
    </xf>
    <xf numFmtId="2" fontId="81" fillId="23" borderId="22" xfId="0" applyNumberFormat="1" applyFont="1" applyFill="1" applyBorder="1" applyAlignment="1">
      <alignment vertical="center"/>
    </xf>
    <xf numFmtId="2" fontId="80" fillId="0" borderId="71" xfId="0" applyNumberFormat="1" applyFont="1" applyBorder="1" applyAlignment="1">
      <alignment vertical="center"/>
    </xf>
    <xf numFmtId="2" fontId="82" fillId="5" borderId="22" xfId="0" applyNumberFormat="1" applyFont="1" applyFill="1" applyBorder="1" applyAlignment="1">
      <alignment vertical="center"/>
    </xf>
    <xf numFmtId="0" fontId="80" fillId="0" borderId="0" xfId="0" applyFont="1" applyAlignment="1">
      <alignment/>
    </xf>
    <xf numFmtId="2" fontId="82" fillId="5" borderId="71" xfId="0" applyNumberFormat="1" applyFont="1" applyFill="1" applyBorder="1" applyAlignment="1">
      <alignment vertical="center"/>
    </xf>
    <xf numFmtId="2" fontId="83" fillId="12" borderId="72" xfId="0" applyNumberFormat="1" applyFont="1" applyFill="1" applyBorder="1" applyAlignment="1">
      <alignment vertical="center"/>
    </xf>
    <xf numFmtId="2" fontId="84" fillId="0" borderId="22" xfId="0" applyNumberFormat="1" applyFont="1" applyBorder="1" applyAlignment="1">
      <alignment vertical="center"/>
    </xf>
    <xf numFmtId="0" fontId="38" fillId="0" borderId="0" xfId="0" applyFont="1" applyAlignment="1">
      <alignment/>
    </xf>
    <xf numFmtId="0" fontId="1" fillId="24" borderId="73" xfId="0" applyFont="1" applyFill="1" applyBorder="1" applyAlignment="1">
      <alignment horizontal="center" vertical="center" wrapText="1"/>
    </xf>
    <xf numFmtId="0" fontId="1" fillId="0" borderId="0" xfId="0" applyFont="1" applyFill="1" applyAlignment="1">
      <alignment horizontal="center" vertical="center"/>
    </xf>
    <xf numFmtId="198" fontId="1" fillId="24" borderId="73" xfId="0" applyNumberFormat="1" applyFont="1" applyFill="1" applyBorder="1" applyAlignment="1">
      <alignment horizontal="center" vertical="center" wrapText="1"/>
    </xf>
    <xf numFmtId="198" fontId="80" fillId="0" borderId="22" xfId="0" applyNumberFormat="1" applyFont="1" applyBorder="1" applyAlignment="1">
      <alignment vertical="center"/>
    </xf>
    <xf numFmtId="198" fontId="80" fillId="0" borderId="24" xfId="0" applyNumberFormat="1" applyFont="1" applyBorder="1" applyAlignment="1">
      <alignment vertical="center"/>
    </xf>
    <xf numFmtId="198" fontId="81" fillId="6" borderId="22" xfId="0" applyNumberFormat="1" applyFont="1" applyFill="1" applyBorder="1" applyAlignment="1">
      <alignment vertical="center"/>
    </xf>
    <xf numFmtId="198" fontId="81" fillId="23" borderId="22" xfId="0" applyNumberFormat="1" applyFont="1" applyFill="1" applyBorder="1" applyAlignment="1">
      <alignment vertical="center"/>
    </xf>
    <xf numFmtId="198" fontId="80" fillId="0" borderId="71" xfId="0" applyNumberFormat="1" applyFont="1" applyBorder="1" applyAlignment="1">
      <alignment vertical="center"/>
    </xf>
    <xf numFmtId="198" fontId="82" fillId="5" borderId="22" xfId="0" applyNumberFormat="1" applyFont="1" applyFill="1" applyBorder="1" applyAlignment="1">
      <alignment vertical="center"/>
    </xf>
    <xf numFmtId="198" fontId="81" fillId="6" borderId="13" xfId="0" applyNumberFormat="1" applyFont="1" applyFill="1" applyBorder="1" applyAlignment="1">
      <alignment vertical="center"/>
    </xf>
    <xf numFmtId="198" fontId="84" fillId="0" borderId="22" xfId="0" applyNumberFormat="1" applyFont="1" applyBorder="1" applyAlignment="1">
      <alignment vertical="center"/>
    </xf>
    <xf numFmtId="198" fontId="82" fillId="5" borderId="71" xfId="0" applyNumberFormat="1" applyFont="1" applyFill="1" applyBorder="1" applyAlignment="1">
      <alignment vertical="center"/>
    </xf>
    <xf numFmtId="198" fontId="83" fillId="12" borderId="72" xfId="0" applyNumberFormat="1" applyFont="1" applyFill="1" applyBorder="1" applyAlignment="1">
      <alignment vertical="center"/>
    </xf>
    <xf numFmtId="198" fontId="80" fillId="0" borderId="0" xfId="0" applyNumberFormat="1" applyFont="1" applyAlignment="1">
      <alignment/>
    </xf>
    <xf numFmtId="0" fontId="84" fillId="0" borderId="0" xfId="0" applyFont="1" applyAlignment="1">
      <alignment/>
    </xf>
    <xf numFmtId="0" fontId="27" fillId="0" borderId="15" xfId="57" applyFont="1" applyBorder="1" applyAlignment="1" applyProtection="1">
      <alignment horizontal="right" vertical="top" wrapText="1"/>
      <protection/>
    </xf>
    <xf numFmtId="2" fontId="27" fillId="0" borderId="15" xfId="57" applyNumberFormat="1" applyFont="1" applyBorder="1" applyAlignment="1" applyProtection="1">
      <alignment horizontal="right" vertical="top" wrapText="1"/>
      <protection/>
    </xf>
    <xf numFmtId="2" fontId="27" fillId="0" borderId="15" xfId="57" applyNumberFormat="1" applyFont="1" applyBorder="1" applyAlignment="1" applyProtection="1">
      <alignment horizontal="right" vertical="top" wrapText="1"/>
      <protection/>
    </xf>
    <xf numFmtId="0" fontId="85" fillId="0" borderId="27" xfId="0" applyFont="1" applyBorder="1" applyAlignment="1">
      <alignment vertical="center"/>
    </xf>
    <xf numFmtId="0" fontId="85" fillId="0" borderId="23" xfId="0" applyFont="1" applyBorder="1" applyAlignment="1">
      <alignment vertical="center"/>
    </xf>
    <xf numFmtId="0" fontId="85" fillId="0" borderId="27" xfId="0" applyFont="1" applyBorder="1" applyAlignment="1">
      <alignment vertical="center" wrapText="1"/>
    </xf>
    <xf numFmtId="2" fontId="0" fillId="0" borderId="0" xfId="0" applyNumberFormat="1" applyAlignment="1">
      <alignment/>
    </xf>
    <xf numFmtId="199" fontId="39" fillId="0" borderId="74" xfId="0" applyNumberFormat="1" applyFont="1" applyBorder="1" applyAlignment="1">
      <alignment horizontal="center" vertical="center" wrapText="1"/>
    </xf>
    <xf numFmtId="0" fontId="84" fillId="0" borderId="0" xfId="0" applyFont="1" applyAlignment="1">
      <alignment horizontal="center" wrapText="1"/>
    </xf>
    <xf numFmtId="167" fontId="0" fillId="0" borderId="0" xfId="0" applyNumberForma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85" fillId="0" borderId="27" xfId="0" applyFont="1" applyFill="1" applyBorder="1" applyAlignment="1">
      <alignment vertical="center"/>
    </xf>
    <xf numFmtId="0" fontId="86" fillId="0" borderId="10" xfId="0" applyFont="1" applyBorder="1" applyAlignment="1">
      <alignment vertical="top" wrapText="1"/>
    </xf>
    <xf numFmtId="0" fontId="86" fillId="0" borderId="11" xfId="0" applyFont="1" applyBorder="1" applyAlignment="1">
      <alignment vertical="top" wrapText="1"/>
    </xf>
    <xf numFmtId="0" fontId="86" fillId="0" borderId="10" xfId="0" applyFont="1" applyFill="1" applyBorder="1" applyAlignment="1">
      <alignment vertical="top" wrapText="1"/>
    </xf>
    <xf numFmtId="0" fontId="86" fillId="21" borderId="75" xfId="0" applyFont="1" applyFill="1" applyBorder="1" applyAlignment="1">
      <alignment horizontal="center" vertical="center" wrapText="1"/>
    </xf>
    <xf numFmtId="0" fontId="86" fillId="7" borderId="76" xfId="0" applyFont="1" applyFill="1" applyBorder="1" applyAlignment="1">
      <alignment horizontal="center" vertical="center" wrapText="1"/>
    </xf>
    <xf numFmtId="0" fontId="86" fillId="22" borderId="76" xfId="0" applyFont="1" applyFill="1" applyBorder="1" applyAlignment="1">
      <alignment horizontal="center" vertical="center" wrapText="1"/>
    </xf>
    <xf numFmtId="0" fontId="86" fillId="25" borderId="77" xfId="0" applyFont="1" applyFill="1" applyBorder="1" applyAlignment="1">
      <alignment horizontal="center" vertical="center" wrapText="1"/>
    </xf>
    <xf numFmtId="0" fontId="86" fillId="0" borderId="73" xfId="0" applyFont="1" applyBorder="1" applyAlignment="1">
      <alignment horizontal="center" vertical="center" wrapText="1"/>
    </xf>
    <xf numFmtId="0" fontId="85" fillId="0" borderId="10" xfId="0" applyFont="1" applyBorder="1" applyAlignment="1">
      <alignment vertical="center"/>
    </xf>
    <xf numFmtId="0" fontId="85" fillId="0" borderId="10" xfId="0" applyFont="1" applyFill="1" applyBorder="1" applyAlignment="1">
      <alignment vertical="center"/>
    </xf>
    <xf numFmtId="0" fontId="85" fillId="0" borderId="10" xfId="0" applyFont="1" applyFill="1" applyBorder="1" applyAlignment="1">
      <alignment vertical="center" wrapText="1"/>
    </xf>
    <xf numFmtId="0" fontId="85" fillId="0" borderId="10" xfId="0" applyFont="1" applyBorder="1" applyAlignment="1">
      <alignment vertical="center" wrapText="1"/>
    </xf>
    <xf numFmtId="0" fontId="85" fillId="0" borderId="78" xfId="0" applyFont="1" applyFill="1" applyBorder="1" applyAlignment="1">
      <alignment horizontal="right" vertical="center" wrapText="1"/>
    </xf>
    <xf numFmtId="2" fontId="85" fillId="0" borderId="13" xfId="0" applyNumberFormat="1" applyFont="1" applyBorder="1" applyAlignment="1">
      <alignment vertical="center"/>
    </xf>
    <xf numFmtId="2" fontId="85" fillId="0" borderId="22" xfId="0" applyNumberFormat="1" applyFont="1" applyBorder="1" applyAlignment="1">
      <alignment vertical="center"/>
    </xf>
    <xf numFmtId="0" fontId="85" fillId="0" borderId="14" xfId="0" applyFont="1" applyFill="1" applyBorder="1" applyAlignment="1">
      <alignment vertical="center" wrapText="1"/>
    </xf>
    <xf numFmtId="2" fontId="85" fillId="0" borderId="14" xfId="0" applyNumberFormat="1" applyFont="1" applyFill="1" applyBorder="1" applyAlignment="1">
      <alignment vertical="center"/>
    </xf>
    <xf numFmtId="2" fontId="85" fillId="0" borderId="0" xfId="0" applyNumberFormat="1" applyFont="1" applyAlignment="1">
      <alignment vertical="center"/>
    </xf>
    <xf numFmtId="2" fontId="85" fillId="0" borderId="24" xfId="0" applyNumberFormat="1" applyFont="1" applyBorder="1" applyAlignment="1">
      <alignment vertical="center"/>
    </xf>
    <xf numFmtId="0" fontId="85" fillId="0" borderId="22" xfId="0" applyFont="1" applyBorder="1" applyAlignment="1">
      <alignment vertical="center"/>
    </xf>
    <xf numFmtId="0" fontId="85" fillId="0" borderId="22" xfId="0" applyFont="1" applyFill="1" applyBorder="1" applyAlignment="1">
      <alignment vertical="center"/>
    </xf>
    <xf numFmtId="2" fontId="85" fillId="0" borderId="10" xfId="0" applyNumberFormat="1" applyFont="1" applyFill="1" applyBorder="1" applyAlignment="1">
      <alignment vertical="center"/>
    </xf>
    <xf numFmtId="0" fontId="85" fillId="0" borderId="79" xfId="0" applyFont="1" applyBorder="1" applyAlignment="1">
      <alignment vertical="center"/>
    </xf>
    <xf numFmtId="0" fontId="85" fillId="0" borderId="79" xfId="0" applyFont="1" applyFill="1" applyBorder="1" applyAlignment="1">
      <alignment vertical="center"/>
    </xf>
    <xf numFmtId="2" fontId="85" fillId="0" borderId="13" xfId="0" applyNumberFormat="1" applyFont="1" applyFill="1" applyBorder="1" applyAlignment="1">
      <alignment vertical="center"/>
    </xf>
    <xf numFmtId="0" fontId="85" fillId="0" borderId="14" xfId="0" applyFont="1" applyBorder="1" applyAlignment="1">
      <alignment vertical="center"/>
    </xf>
    <xf numFmtId="0" fontId="85" fillId="0" borderId="17" xfId="0" applyFont="1" applyBorder="1" applyAlignment="1">
      <alignment vertical="center"/>
    </xf>
    <xf numFmtId="0" fontId="85" fillId="0" borderId="80" xfId="0" applyFont="1" applyBorder="1" applyAlignment="1">
      <alignment vertical="center"/>
    </xf>
    <xf numFmtId="0" fontId="85" fillId="0" borderId="81" xfId="0" applyFont="1" applyBorder="1" applyAlignment="1">
      <alignment vertical="center"/>
    </xf>
    <xf numFmtId="0" fontId="86" fillId="6" borderId="10" xfId="0" applyFont="1" applyFill="1" applyBorder="1" applyAlignment="1">
      <alignment vertical="center"/>
    </xf>
    <xf numFmtId="0" fontId="86" fillId="6" borderId="11" xfId="0" applyFont="1" applyFill="1" applyBorder="1" applyAlignment="1">
      <alignment vertical="center"/>
    </xf>
    <xf numFmtId="0" fontId="86" fillId="0" borderId="11" xfId="0" applyFont="1" applyFill="1" applyBorder="1" applyAlignment="1">
      <alignment vertical="center"/>
    </xf>
    <xf numFmtId="0" fontId="86" fillId="0" borderId="11" xfId="0" applyFont="1" applyFill="1" applyBorder="1" applyAlignment="1">
      <alignment vertical="center" wrapText="1"/>
    </xf>
    <xf numFmtId="0" fontId="86" fillId="6" borderId="13" xfId="0" applyFont="1" applyFill="1" applyBorder="1" applyAlignment="1">
      <alignment vertical="center" wrapText="1"/>
    </xf>
    <xf numFmtId="2" fontId="86" fillId="6" borderId="10" xfId="0" applyNumberFormat="1" applyFont="1" applyFill="1" applyBorder="1" applyAlignment="1">
      <alignment vertical="center"/>
    </xf>
    <xf numFmtId="2" fontId="86" fillId="6" borderId="13" xfId="0" applyNumberFormat="1" applyFont="1" applyFill="1" applyBorder="1" applyAlignment="1">
      <alignment vertical="center"/>
    </xf>
    <xf numFmtId="2" fontId="86" fillId="6" borderId="22" xfId="0" applyNumberFormat="1" applyFont="1" applyFill="1" applyBorder="1" applyAlignment="1">
      <alignment vertical="center"/>
    </xf>
    <xf numFmtId="0" fontId="85" fillId="0" borderId="82" xfId="0" applyFont="1" applyBorder="1" applyAlignment="1">
      <alignment vertical="center"/>
    </xf>
    <xf numFmtId="0" fontId="85" fillId="0" borderId="83" xfId="0" applyFont="1" applyBorder="1" applyAlignment="1">
      <alignment vertical="center"/>
    </xf>
    <xf numFmtId="0" fontId="85" fillId="0" borderId="82" xfId="0" applyFont="1" applyBorder="1" applyAlignment="1">
      <alignment vertical="center"/>
    </xf>
    <xf numFmtId="0" fontId="85" fillId="0" borderId="14" xfId="0" applyFont="1" applyFill="1" applyBorder="1" applyAlignment="1">
      <alignment vertical="center"/>
    </xf>
    <xf numFmtId="0" fontId="86" fillId="0" borderId="11" xfId="0" applyFont="1" applyFill="1" applyBorder="1" applyAlignment="1">
      <alignment vertical="center" wrapText="1"/>
    </xf>
    <xf numFmtId="0" fontId="86" fillId="23" borderId="11" xfId="0" applyFont="1" applyFill="1" applyBorder="1" applyAlignment="1">
      <alignment vertical="center"/>
    </xf>
    <xf numFmtId="0" fontId="86" fillId="23" borderId="13" xfId="0" applyFont="1" applyFill="1" applyBorder="1" applyAlignment="1">
      <alignment vertical="center" wrapText="1"/>
    </xf>
    <xf numFmtId="2" fontId="86" fillId="0" borderId="10" xfId="0" applyNumberFormat="1" applyFont="1" applyFill="1" applyBorder="1" applyAlignment="1">
      <alignment vertical="center"/>
    </xf>
    <xf numFmtId="2" fontId="86" fillId="0" borderId="13" xfId="0" applyNumberFormat="1" applyFont="1" applyFill="1" applyBorder="1" applyAlignment="1">
      <alignment vertical="center"/>
    </xf>
    <xf numFmtId="2" fontId="86" fillId="0" borderId="22" xfId="0" applyNumberFormat="1" applyFont="1" applyFill="1" applyBorder="1" applyAlignment="1">
      <alignment vertical="center"/>
    </xf>
    <xf numFmtId="0" fontId="85" fillId="0" borderId="84" xfId="0" applyFont="1" applyBorder="1" applyAlignment="1">
      <alignment vertical="center"/>
    </xf>
    <xf numFmtId="0" fontId="85" fillId="0" borderId="24" xfId="0" applyFont="1" applyBorder="1" applyAlignment="1">
      <alignment vertical="center"/>
    </xf>
    <xf numFmtId="0" fontId="85" fillId="0" borderId="81" xfId="0" applyFont="1" applyFill="1" applyBorder="1" applyAlignment="1">
      <alignment vertical="center"/>
    </xf>
    <xf numFmtId="0" fontId="85" fillId="0" borderId="85" xfId="0" applyFont="1" applyFill="1" applyBorder="1" applyAlignment="1">
      <alignment vertical="center" wrapText="1"/>
    </xf>
    <xf numFmtId="2" fontId="85" fillId="0" borderId="85" xfId="0" applyNumberFormat="1" applyFont="1" applyFill="1" applyBorder="1" applyAlignment="1">
      <alignment vertical="center"/>
    </xf>
    <xf numFmtId="2" fontId="85" fillId="0" borderId="86" xfId="0" applyNumberFormat="1" applyFont="1" applyBorder="1" applyAlignment="1">
      <alignment vertical="center"/>
    </xf>
    <xf numFmtId="2" fontId="85" fillId="0" borderId="71" xfId="0" applyNumberFormat="1" applyFont="1" applyBorder="1" applyAlignment="1">
      <alignment vertical="center"/>
    </xf>
    <xf numFmtId="0" fontId="85" fillId="0" borderId="85" xfId="0" applyFont="1" applyBorder="1" applyAlignment="1">
      <alignment vertical="center"/>
    </xf>
    <xf numFmtId="0" fontId="85" fillId="0" borderId="71" xfId="0" applyFont="1" applyBorder="1" applyAlignment="1">
      <alignment vertical="center"/>
    </xf>
    <xf numFmtId="0" fontId="85" fillId="0" borderId="27" xfId="0" applyFont="1" applyBorder="1" applyAlignment="1">
      <alignment vertical="center"/>
    </xf>
    <xf numFmtId="0" fontId="85" fillId="0" borderId="87" xfId="0" applyFont="1" applyBorder="1" applyAlignment="1">
      <alignment vertical="center"/>
    </xf>
    <xf numFmtId="0" fontId="86" fillId="5" borderId="10" xfId="0" applyFont="1" applyFill="1" applyBorder="1" applyAlignment="1">
      <alignment vertical="center"/>
    </xf>
    <xf numFmtId="0" fontId="86" fillId="5" borderId="11" xfId="0" applyFont="1" applyFill="1" applyBorder="1" applyAlignment="1">
      <alignment vertical="center" wrapText="1"/>
    </xf>
    <xf numFmtId="0" fontId="86" fillId="5" borderId="11" xfId="0" applyFont="1" applyFill="1" applyBorder="1" applyAlignment="1">
      <alignment vertical="center"/>
    </xf>
    <xf numFmtId="0" fontId="86" fillId="5" borderId="13" xfId="0" applyFont="1" applyFill="1" applyBorder="1" applyAlignment="1">
      <alignment vertical="center" wrapText="1"/>
    </xf>
    <xf numFmtId="2" fontId="87" fillId="5" borderId="10" xfId="0" applyNumberFormat="1" applyFont="1" applyFill="1" applyBorder="1" applyAlignment="1">
      <alignment vertical="center"/>
    </xf>
    <xf numFmtId="2" fontId="87" fillId="5" borderId="13" xfId="0" applyNumberFormat="1" applyFont="1" applyFill="1" applyBorder="1" applyAlignment="1">
      <alignment vertical="center"/>
    </xf>
    <xf numFmtId="2" fontId="87" fillId="5" borderId="22" xfId="0" applyNumberFormat="1" applyFont="1" applyFill="1" applyBorder="1" applyAlignment="1">
      <alignment vertical="center"/>
    </xf>
    <xf numFmtId="0" fontId="85" fillId="0" borderId="88" xfId="0" applyFont="1" applyFill="1" applyBorder="1" applyAlignment="1">
      <alignment vertical="center"/>
    </xf>
    <xf numFmtId="0" fontId="86" fillId="0" borderId="11" xfId="0" applyFont="1" applyFill="1" applyBorder="1" applyAlignment="1">
      <alignment vertical="center"/>
    </xf>
    <xf numFmtId="0" fontId="85" fillId="0" borderId="85" xfId="0" applyFont="1" applyFill="1" applyBorder="1" applyAlignment="1">
      <alignment vertical="center"/>
    </xf>
    <xf numFmtId="0" fontId="85" fillId="0" borderId="89" xfId="0" applyFont="1" applyBorder="1" applyAlignment="1">
      <alignment vertical="center"/>
    </xf>
    <xf numFmtId="0" fontId="85" fillId="0" borderId="90" xfId="0" applyFont="1" applyBorder="1" applyAlignment="1">
      <alignment vertical="center" wrapText="1"/>
    </xf>
    <xf numFmtId="0" fontId="85" fillId="0" borderId="90" xfId="0" applyFont="1" applyBorder="1" applyAlignment="1">
      <alignment vertical="center"/>
    </xf>
    <xf numFmtId="0" fontId="85" fillId="0" borderId="91" xfId="0" applyFont="1" applyBorder="1" applyAlignment="1">
      <alignment vertical="center" wrapText="1"/>
    </xf>
    <xf numFmtId="0" fontId="85" fillId="0" borderId="91" xfId="0" applyFont="1" applyBorder="1" applyAlignment="1">
      <alignment vertical="center"/>
    </xf>
    <xf numFmtId="0" fontId="85" fillId="0" borderId="92" xfId="0" applyFont="1" applyBorder="1" applyAlignment="1">
      <alignment vertical="center"/>
    </xf>
    <xf numFmtId="0" fontId="85" fillId="0" borderId="93" xfId="0" applyFont="1" applyBorder="1" applyAlignment="1">
      <alignment vertical="center"/>
    </xf>
    <xf numFmtId="2" fontId="85" fillId="0" borderId="10" xfId="0" applyNumberFormat="1" applyFont="1" applyBorder="1" applyAlignment="1">
      <alignment vertical="center"/>
    </xf>
    <xf numFmtId="0" fontId="85" fillId="0" borderId="27" xfId="0" applyFont="1" applyFill="1" applyBorder="1" applyAlignment="1">
      <alignment vertical="center" wrapText="1"/>
    </xf>
    <xf numFmtId="0" fontId="86" fillId="0" borderId="11" xfId="0" applyFont="1" applyFill="1" applyBorder="1" applyAlignment="1">
      <alignment vertical="top" wrapText="1"/>
    </xf>
    <xf numFmtId="0" fontId="85" fillId="0" borderId="20" xfId="0" applyFont="1" applyFill="1" applyBorder="1" applyAlignment="1">
      <alignment vertical="center" wrapText="1"/>
    </xf>
    <xf numFmtId="0" fontId="85" fillId="0" borderId="84" xfId="0" applyFont="1" applyBorder="1" applyAlignment="1">
      <alignment vertical="center" wrapText="1"/>
    </xf>
    <xf numFmtId="0" fontId="85" fillId="0" borderId="88" xfId="0" applyFont="1" applyFill="1" applyBorder="1" applyAlignment="1">
      <alignment vertical="center" wrapText="1"/>
    </xf>
    <xf numFmtId="0" fontId="85" fillId="0" borderId="94" xfId="0" applyFont="1" applyBorder="1" applyAlignment="1">
      <alignment vertical="center"/>
    </xf>
    <xf numFmtId="0" fontId="85" fillId="0" borderId="95" xfId="0" applyFont="1" applyBorder="1" applyAlignment="1">
      <alignment vertical="center"/>
    </xf>
    <xf numFmtId="0" fontId="85" fillId="0" borderId="82" xfId="0" applyFont="1" applyBorder="1" applyAlignment="1">
      <alignment vertical="center"/>
    </xf>
    <xf numFmtId="0" fontId="85" fillId="0" borderId="81" xfId="0" applyFont="1" applyBorder="1" applyAlignment="1">
      <alignment vertical="center"/>
    </xf>
    <xf numFmtId="0" fontId="86" fillId="5" borderId="85" xfId="0" applyFont="1" applyFill="1" applyBorder="1" applyAlignment="1">
      <alignment vertical="center"/>
    </xf>
    <xf numFmtId="0" fontId="86" fillId="5" borderId="96" xfId="0" applyFont="1" applyFill="1" applyBorder="1" applyAlignment="1">
      <alignment vertical="center" wrapText="1"/>
    </xf>
    <xf numFmtId="0" fontId="86" fillId="5" borderId="96" xfId="0" applyFont="1" applyFill="1" applyBorder="1" applyAlignment="1">
      <alignment vertical="center"/>
    </xf>
    <xf numFmtId="0" fontId="86" fillId="0" borderId="96" xfId="0" applyFont="1" applyFill="1" applyBorder="1" applyAlignment="1">
      <alignment vertical="center"/>
    </xf>
    <xf numFmtId="0" fontId="86" fillId="0" borderId="96" xfId="0" applyFont="1" applyFill="1" applyBorder="1" applyAlignment="1">
      <alignment vertical="center" wrapText="1"/>
    </xf>
    <xf numFmtId="0" fontId="86" fillId="5" borderId="86" xfId="0" applyFont="1" applyFill="1" applyBorder="1" applyAlignment="1">
      <alignment vertical="center" wrapText="1"/>
    </xf>
    <xf numFmtId="2" fontId="87" fillId="5" borderId="85" xfId="0" applyNumberFormat="1" applyFont="1" applyFill="1" applyBorder="1" applyAlignment="1">
      <alignment vertical="center"/>
    </xf>
    <xf numFmtId="2" fontId="87" fillId="5" borderId="86" xfId="0" applyNumberFormat="1" applyFont="1" applyFill="1" applyBorder="1" applyAlignment="1">
      <alignment vertical="center"/>
    </xf>
    <xf numFmtId="2" fontId="87" fillId="5" borderId="71" xfId="0" applyNumberFormat="1" applyFont="1" applyFill="1" applyBorder="1" applyAlignment="1">
      <alignment vertical="center"/>
    </xf>
    <xf numFmtId="0" fontId="85" fillId="0" borderId="12" xfId="0" applyFont="1" applyFill="1" applyBorder="1" applyAlignment="1">
      <alignment vertical="center" wrapText="1"/>
    </xf>
    <xf numFmtId="166" fontId="85" fillId="0" borderId="10" xfId="0" applyNumberFormat="1" applyFont="1" applyFill="1" applyBorder="1" applyAlignment="1">
      <alignment vertical="center"/>
    </xf>
    <xf numFmtId="2" fontId="85" fillId="0" borderId="0" xfId="0" applyNumberFormat="1" applyFont="1" applyBorder="1" applyAlignment="1">
      <alignment vertical="center"/>
    </xf>
    <xf numFmtId="0" fontId="85" fillId="0" borderId="97" xfId="0" applyFont="1" applyFill="1" applyBorder="1" applyAlignment="1">
      <alignment vertical="center"/>
    </xf>
    <xf numFmtId="0" fontId="85" fillId="0" borderId="87" xfId="0" applyFont="1" applyFill="1" applyBorder="1" applyAlignment="1">
      <alignment vertical="center" wrapText="1"/>
    </xf>
    <xf numFmtId="2" fontId="85" fillId="0" borderId="97" xfId="0" applyNumberFormat="1" applyFont="1" applyFill="1" applyBorder="1" applyAlignment="1">
      <alignment vertical="center"/>
    </xf>
    <xf numFmtId="2" fontId="85" fillId="0" borderId="98" xfId="0" applyNumberFormat="1" applyFont="1" applyBorder="1" applyAlignment="1">
      <alignment vertical="center"/>
    </xf>
    <xf numFmtId="2" fontId="85" fillId="0" borderId="87" xfId="0" applyNumberFormat="1" applyFont="1" applyBorder="1" applyAlignment="1">
      <alignment vertical="center"/>
    </xf>
    <xf numFmtId="0" fontId="85" fillId="0" borderId="71" xfId="0" applyFont="1" applyFill="1" applyBorder="1" applyAlignment="1">
      <alignment vertical="center"/>
    </xf>
    <xf numFmtId="0" fontId="85" fillId="0" borderId="87" xfId="0" applyFont="1" applyFill="1" applyBorder="1" applyAlignment="1">
      <alignment vertical="center"/>
    </xf>
    <xf numFmtId="0" fontId="85" fillId="0" borderId="99" xfId="0" applyFont="1" applyBorder="1" applyAlignment="1">
      <alignment vertical="center"/>
    </xf>
    <xf numFmtId="0" fontId="86" fillId="6" borderId="13" xfId="0" applyFont="1" applyFill="1" applyBorder="1" applyAlignment="1">
      <alignment vertical="center"/>
    </xf>
    <xf numFmtId="0" fontId="86" fillId="23" borderId="13" xfId="0" applyFont="1" applyFill="1" applyBorder="1" applyAlignment="1">
      <alignment vertical="center"/>
    </xf>
    <xf numFmtId="0" fontId="86" fillId="5" borderId="11" xfId="0" applyFont="1" applyFill="1" applyBorder="1" applyAlignment="1">
      <alignment vertical="center"/>
    </xf>
    <xf numFmtId="0" fontId="86" fillId="5" borderId="13" xfId="0" applyFont="1" applyFill="1" applyBorder="1" applyAlignment="1">
      <alignment vertical="center"/>
    </xf>
    <xf numFmtId="0" fontId="86" fillId="12" borderId="28" xfId="0" applyFont="1" applyFill="1" applyBorder="1" applyAlignment="1">
      <alignment vertical="center"/>
    </xf>
    <xf numFmtId="0" fontId="86" fillId="12" borderId="28" xfId="0" applyFont="1" applyFill="1" applyBorder="1" applyAlignment="1">
      <alignment vertical="center"/>
    </xf>
    <xf numFmtId="0" fontId="86" fillId="0" borderId="28" xfId="0" applyFont="1" applyFill="1" applyBorder="1" applyAlignment="1">
      <alignment vertical="center"/>
    </xf>
    <xf numFmtId="0" fontId="86" fillId="12" borderId="100" xfId="0" applyFont="1" applyFill="1" applyBorder="1" applyAlignment="1">
      <alignment vertical="center"/>
    </xf>
    <xf numFmtId="2" fontId="87" fillId="12" borderId="95" xfId="0" applyNumberFormat="1" applyFont="1" applyFill="1" applyBorder="1" applyAlignment="1">
      <alignment vertical="center"/>
    </xf>
    <xf numFmtId="2" fontId="87" fillId="12" borderId="100" xfId="0" applyNumberFormat="1" applyFont="1" applyFill="1" applyBorder="1" applyAlignment="1">
      <alignment vertical="center"/>
    </xf>
    <xf numFmtId="2" fontId="88" fillId="12" borderId="72" xfId="0" applyNumberFormat="1" applyFont="1" applyFill="1" applyBorder="1" applyAlignment="1">
      <alignment vertical="center"/>
    </xf>
    <xf numFmtId="0" fontId="85" fillId="0" borderId="0" xfId="0" applyFont="1" applyAlignment="1">
      <alignment/>
    </xf>
    <xf numFmtId="0" fontId="85" fillId="0" borderId="0" xfId="0" applyFont="1" applyFill="1" applyAlignment="1">
      <alignment/>
    </xf>
    <xf numFmtId="2" fontId="85" fillId="0" borderId="0" xfId="0" applyNumberFormat="1" applyFont="1" applyAlignment="1">
      <alignment/>
    </xf>
    <xf numFmtId="0" fontId="85" fillId="0" borderId="23" xfId="0" applyFont="1" applyFill="1" applyBorder="1" applyAlignment="1">
      <alignment vertical="center"/>
    </xf>
    <xf numFmtId="0" fontId="85" fillId="0" borderId="14" xfId="0" applyFont="1" applyBorder="1" applyAlignment="1">
      <alignment vertical="center" wrapText="1"/>
    </xf>
    <xf numFmtId="0" fontId="86" fillId="6" borderId="14" xfId="0" applyFont="1" applyFill="1" applyBorder="1" applyAlignment="1">
      <alignment vertical="center"/>
    </xf>
    <xf numFmtId="0" fontId="86" fillId="6" borderId="26" xfId="0" applyFont="1" applyFill="1" applyBorder="1" applyAlignment="1">
      <alignment vertical="center"/>
    </xf>
    <xf numFmtId="0" fontId="86" fillId="0" borderId="26" xfId="0" applyFont="1" applyFill="1" applyBorder="1" applyAlignment="1">
      <alignment vertical="center"/>
    </xf>
    <xf numFmtId="0" fontId="86" fillId="0" borderId="26" xfId="0" applyFont="1" applyFill="1" applyBorder="1" applyAlignment="1">
      <alignment vertical="center" wrapText="1"/>
    </xf>
    <xf numFmtId="0" fontId="86" fillId="6" borderId="0" xfId="0" applyFont="1" applyFill="1" applyBorder="1" applyAlignment="1">
      <alignment vertical="center" wrapText="1"/>
    </xf>
    <xf numFmtId="2" fontId="86" fillId="6" borderId="14" xfId="0" applyNumberFormat="1" applyFont="1" applyFill="1" applyBorder="1" applyAlignment="1">
      <alignment vertical="center"/>
    </xf>
    <xf numFmtId="2" fontId="86" fillId="6" borderId="0" xfId="0" applyNumberFormat="1" applyFont="1" applyFill="1" applyBorder="1" applyAlignment="1">
      <alignment vertical="center"/>
    </xf>
    <xf numFmtId="2" fontId="86" fillId="6" borderId="24" xfId="0" applyNumberFormat="1" applyFont="1" applyFill="1" applyBorder="1" applyAlignment="1">
      <alignment vertical="center"/>
    </xf>
    <xf numFmtId="0" fontId="85" fillId="0" borderId="95" xfId="0" applyFont="1" applyBorder="1" applyAlignment="1">
      <alignment vertical="center"/>
    </xf>
    <xf numFmtId="0" fontId="85" fillId="0" borderId="95" xfId="0" applyFont="1" applyBorder="1" applyAlignment="1">
      <alignment vertical="center" wrapText="1"/>
    </xf>
    <xf numFmtId="0" fontId="80" fillId="0" borderId="27" xfId="0" applyFont="1" applyBorder="1" applyAlignment="1">
      <alignment vertical="center"/>
    </xf>
    <xf numFmtId="2" fontId="86" fillId="6" borderId="25" xfId="0" applyNumberFormat="1" applyFont="1" applyFill="1" applyBorder="1" applyAlignment="1">
      <alignment vertical="center"/>
    </xf>
    <xf numFmtId="2" fontId="84" fillId="0" borderId="10" xfId="0" applyNumberFormat="1" applyFont="1" applyFill="1" applyBorder="1" applyAlignment="1">
      <alignment vertical="center"/>
    </xf>
    <xf numFmtId="0" fontId="84" fillId="0" borderId="10" xfId="0" applyFont="1" applyFill="1" applyBorder="1" applyAlignment="1">
      <alignment vertical="center" wrapText="1"/>
    </xf>
    <xf numFmtId="2" fontId="84" fillId="0" borderId="13" xfId="0" applyNumberFormat="1" applyFont="1" applyBorder="1" applyAlignment="1">
      <alignment vertical="center"/>
    </xf>
    <xf numFmtId="2" fontId="27" fillId="0" borderId="15" xfId="57" applyNumberFormat="1" applyFont="1" applyBorder="1" applyAlignment="1" applyProtection="1">
      <alignment horizontal="right" wrapText="1"/>
      <protection/>
    </xf>
    <xf numFmtId="0" fontId="27" fillId="26" borderId="10" xfId="0" applyFont="1" applyFill="1" applyBorder="1" applyAlignment="1">
      <alignment horizontal="center" vertical="center" wrapText="1"/>
    </xf>
    <xf numFmtId="0" fontId="27" fillId="27" borderId="13" xfId="0" applyFont="1" applyFill="1" applyBorder="1" applyAlignment="1">
      <alignment horizontal="center" vertical="center" wrapText="1"/>
    </xf>
    <xf numFmtId="0" fontId="27" fillId="28" borderId="13" xfId="0" applyFont="1" applyFill="1" applyBorder="1" applyAlignment="1">
      <alignment horizontal="center" vertical="center" wrapText="1"/>
    </xf>
    <xf numFmtId="0" fontId="27" fillId="29" borderId="13" xfId="0" applyFont="1" applyFill="1" applyBorder="1" applyAlignment="1">
      <alignment horizontal="center" vertical="center" wrapText="1"/>
    </xf>
    <xf numFmtId="2" fontId="86" fillId="6" borderId="19" xfId="0" applyNumberFormat="1" applyFont="1" applyFill="1" applyBorder="1" applyAlignment="1">
      <alignment vertical="center"/>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1" xfId="0" applyBorder="1" applyAlignment="1">
      <alignment/>
    </xf>
    <xf numFmtId="0" fontId="0" fillId="0" borderId="104" xfId="0" applyBorder="1" applyAlignment="1">
      <alignment/>
    </xf>
    <xf numFmtId="0" fontId="0" fillId="0" borderId="105" xfId="0" applyBorder="1" applyAlignment="1">
      <alignment/>
    </xf>
    <xf numFmtId="0" fontId="0" fillId="0" borderId="101" xfId="0" applyFill="1" applyBorder="1" applyAlignment="1">
      <alignment/>
    </xf>
    <xf numFmtId="0" fontId="0" fillId="0" borderId="105" xfId="0" applyFill="1" applyBorder="1" applyAlignment="1">
      <alignment/>
    </xf>
    <xf numFmtId="0" fontId="0" fillId="0" borderId="101" xfId="0" applyBorder="1" applyAlignment="1">
      <alignment horizontal="center" textRotation="90" wrapText="1"/>
    </xf>
    <xf numFmtId="0" fontId="0" fillId="0" borderId="104" xfId="0" applyBorder="1" applyAlignment="1">
      <alignment horizontal="center" textRotation="90" wrapText="1"/>
    </xf>
    <xf numFmtId="0" fontId="84" fillId="0" borderId="71" xfId="0" applyFont="1" applyFill="1" applyBorder="1" applyAlignment="1">
      <alignment vertical="center"/>
    </xf>
    <xf numFmtId="0" fontId="0" fillId="0" borderId="0" xfId="0" applyFont="1" applyAlignment="1">
      <alignment vertical="center"/>
    </xf>
    <xf numFmtId="0" fontId="85" fillId="0" borderId="82" xfId="0" applyFont="1" applyBorder="1" applyAlignment="1">
      <alignment vertical="center" wrapText="1"/>
    </xf>
    <xf numFmtId="0" fontId="86" fillId="5" borderId="106" xfId="0" applyFont="1" applyFill="1" applyBorder="1" applyAlignment="1">
      <alignment vertical="center"/>
    </xf>
    <xf numFmtId="0" fontId="85" fillId="0" borderId="107" xfId="0" applyFont="1" applyBorder="1" applyAlignment="1">
      <alignment vertical="center"/>
    </xf>
    <xf numFmtId="0" fontId="85" fillId="0" borderId="108" xfId="0" applyFont="1" applyBorder="1" applyAlignment="1">
      <alignment vertical="center"/>
    </xf>
    <xf numFmtId="2" fontId="84" fillId="0" borderId="13" xfId="0" applyNumberFormat="1" applyFont="1" applyFill="1" applyBorder="1" applyAlignment="1">
      <alignment vertical="center"/>
    </xf>
    <xf numFmtId="2" fontId="86" fillId="0" borderId="25" xfId="0" applyNumberFormat="1" applyFont="1" applyFill="1" applyBorder="1" applyAlignment="1">
      <alignment vertical="center"/>
    </xf>
    <xf numFmtId="0" fontId="84" fillId="0" borderId="22" xfId="0" applyFont="1" applyBorder="1" applyAlignment="1">
      <alignment vertical="center"/>
    </xf>
    <xf numFmtId="0" fontId="84" fillId="0" borderId="10" xfId="0" applyFont="1" applyFill="1" applyBorder="1" applyAlignment="1">
      <alignment vertical="center"/>
    </xf>
    <xf numFmtId="0" fontId="84" fillId="0" borderId="14" xfId="0" applyFont="1" applyBorder="1" applyAlignment="1">
      <alignment vertical="center"/>
    </xf>
    <xf numFmtId="0" fontId="84" fillId="0" borderId="82" xfId="0" applyFont="1" applyBorder="1" applyAlignment="1">
      <alignment vertical="center"/>
    </xf>
    <xf numFmtId="0" fontId="84" fillId="0" borderId="27" xfId="0" applyFont="1" applyBorder="1" applyAlignment="1">
      <alignment vertical="center"/>
    </xf>
    <xf numFmtId="0" fontId="84" fillId="0" borderId="10" xfId="0" applyFont="1" applyBorder="1" applyAlignment="1">
      <alignment vertical="center"/>
    </xf>
    <xf numFmtId="0" fontId="86" fillId="6" borderId="109" xfId="0" applyFont="1" applyFill="1" applyBorder="1" applyAlignment="1">
      <alignment vertical="center"/>
    </xf>
    <xf numFmtId="0" fontId="84" fillId="0" borderId="79" xfId="0" applyFont="1" applyBorder="1" applyAlignment="1">
      <alignment vertical="center"/>
    </xf>
    <xf numFmtId="0" fontId="78" fillId="0" borderId="0" xfId="0" applyFont="1" applyAlignment="1">
      <alignment/>
    </xf>
    <xf numFmtId="0" fontId="86" fillId="23" borderId="110" xfId="0" applyFont="1" applyFill="1" applyBorder="1" applyAlignment="1">
      <alignment vertical="center" wrapText="1"/>
    </xf>
    <xf numFmtId="0" fontId="86" fillId="0" borderId="82" xfId="0" applyFont="1" applyBorder="1" applyAlignment="1">
      <alignment vertical="center" wrapText="1"/>
    </xf>
    <xf numFmtId="0" fontId="0" fillId="0" borderId="111" xfId="0" applyBorder="1" applyAlignment="1">
      <alignment/>
    </xf>
    <xf numFmtId="2" fontId="61" fillId="29" borderId="112" xfId="0" applyNumberFormat="1" applyFont="1" applyFill="1" applyBorder="1" applyAlignment="1">
      <alignment horizontal="center" vertical="center"/>
    </xf>
    <xf numFmtId="0" fontId="62" fillId="0" borderId="113" xfId="0" applyFont="1" applyBorder="1" applyAlignment="1">
      <alignment/>
    </xf>
    <xf numFmtId="0" fontId="62" fillId="0" borderId="113" xfId="0" applyFont="1" applyBorder="1" applyAlignment="1">
      <alignment/>
    </xf>
    <xf numFmtId="0" fontId="61" fillId="0" borderId="101" xfId="0" applyFont="1" applyBorder="1" applyAlignment="1">
      <alignment wrapText="1"/>
    </xf>
    <xf numFmtId="0" fontId="61" fillId="0" borderId="102" xfId="0" applyFont="1" applyBorder="1" applyAlignment="1">
      <alignment wrapText="1"/>
    </xf>
    <xf numFmtId="0" fontId="61" fillId="0" borderId="103" xfId="0" applyFont="1" applyBorder="1" applyAlignment="1">
      <alignment wrapText="1"/>
    </xf>
    <xf numFmtId="0" fontId="62" fillId="0" borderId="101" xfId="0" applyFont="1" applyBorder="1" applyAlignment="1">
      <alignment vertical="center" wrapText="1"/>
    </xf>
    <xf numFmtId="0" fontId="62" fillId="0" borderId="101" xfId="0" applyFont="1" applyBorder="1" applyAlignment="1">
      <alignment vertical="center"/>
    </xf>
    <xf numFmtId="0" fontId="62" fillId="0" borderId="105" xfId="0" applyFont="1" applyBorder="1" applyAlignment="1">
      <alignment vertical="center"/>
    </xf>
    <xf numFmtId="0" fontId="62" fillId="0" borderId="105" xfId="0" applyFont="1" applyBorder="1" applyAlignment="1">
      <alignment/>
    </xf>
    <xf numFmtId="0" fontId="61" fillId="30" borderId="101" xfId="0" applyFont="1" applyFill="1" applyBorder="1" applyAlignment="1">
      <alignment vertical="center"/>
    </xf>
    <xf numFmtId="0" fontId="61" fillId="30" borderId="102" xfId="0" applyFont="1" applyFill="1" applyBorder="1" applyAlignment="1">
      <alignment vertical="center"/>
    </xf>
    <xf numFmtId="2" fontId="61" fillId="30" borderId="101" xfId="0" applyNumberFormat="1" applyFont="1" applyFill="1" applyBorder="1" applyAlignment="1">
      <alignment horizontal="center" vertical="center"/>
    </xf>
    <xf numFmtId="0" fontId="62" fillId="0" borderId="101" xfId="0" applyFont="1" applyBorder="1" applyAlignment="1">
      <alignment/>
    </xf>
    <xf numFmtId="0" fontId="62" fillId="0" borderId="105" xfId="0" applyFont="1" applyBorder="1" applyAlignment="1">
      <alignment vertical="center" wrapText="1"/>
    </xf>
    <xf numFmtId="0" fontId="67" fillId="30" borderId="101" xfId="0" applyFont="1" applyFill="1" applyBorder="1" applyAlignment="1">
      <alignment vertical="center"/>
    </xf>
    <xf numFmtId="0" fontId="67" fillId="30" borderId="102" xfId="0" applyFont="1" applyFill="1" applyBorder="1" applyAlignment="1">
      <alignment vertical="center"/>
    </xf>
    <xf numFmtId="0" fontId="61" fillId="0" borderId="101" xfId="0" applyFont="1" applyBorder="1" applyAlignment="1">
      <alignment vertical="center" wrapText="1"/>
    </xf>
    <xf numFmtId="0" fontId="61" fillId="0" borderId="114" xfId="0" applyFont="1" applyBorder="1" applyAlignment="1">
      <alignment horizontal="center" vertical="center" wrapText="1"/>
    </xf>
    <xf numFmtId="201" fontId="37" fillId="0" borderId="101" xfId="0" applyNumberFormat="1" applyFont="1" applyBorder="1" applyAlignment="1">
      <alignment horizontal="center" vertical="center"/>
    </xf>
    <xf numFmtId="201" fontId="37" fillId="0" borderId="104" xfId="0" applyNumberFormat="1" applyFont="1" applyBorder="1" applyAlignment="1">
      <alignment horizontal="center" vertical="center"/>
    </xf>
    <xf numFmtId="201" fontId="34" fillId="0" borderId="114" xfId="0" applyNumberFormat="1" applyFont="1" applyBorder="1" applyAlignment="1">
      <alignment horizontal="center" vertical="center"/>
    </xf>
    <xf numFmtId="201" fontId="37" fillId="0" borderId="105" xfId="0" applyNumberFormat="1" applyFont="1" applyBorder="1" applyAlignment="1">
      <alignment horizontal="center" vertical="center"/>
    </xf>
    <xf numFmtId="201" fontId="37" fillId="0" borderId="0" xfId="0" applyNumberFormat="1" applyFont="1" applyAlignment="1">
      <alignment horizontal="center" vertical="center"/>
    </xf>
    <xf numFmtId="201" fontId="34" fillId="0" borderId="115" xfId="0" applyNumberFormat="1" applyFont="1" applyBorder="1" applyAlignment="1">
      <alignment horizontal="center" vertical="center"/>
    </xf>
    <xf numFmtId="201" fontId="34" fillId="30" borderId="101" xfId="0" applyNumberFormat="1" applyFont="1" applyFill="1" applyBorder="1" applyAlignment="1">
      <alignment horizontal="center" vertical="center"/>
    </xf>
    <xf numFmtId="201" fontId="34" fillId="30" borderId="104" xfId="0" applyNumberFormat="1" applyFont="1" applyFill="1" applyBorder="1" applyAlignment="1">
      <alignment horizontal="center" vertical="center"/>
    </xf>
    <xf numFmtId="201" fontId="34" fillId="30" borderId="114" xfId="0" applyNumberFormat="1" applyFont="1" applyFill="1" applyBorder="1" applyAlignment="1">
      <alignment horizontal="center" vertical="center"/>
    </xf>
    <xf numFmtId="0" fontId="34" fillId="0" borderId="101" xfId="0" applyFont="1" applyBorder="1" applyAlignment="1">
      <alignment vertical="center" wrapText="1"/>
    </xf>
    <xf numFmtId="0" fontId="37" fillId="0" borderId="101" xfId="0" applyFont="1" applyBorder="1" applyAlignment="1">
      <alignment vertical="center" wrapText="1"/>
    </xf>
    <xf numFmtId="0" fontId="37" fillId="0" borderId="111" xfId="0" applyFont="1" applyBorder="1" applyAlignment="1">
      <alignment vertical="center" wrapText="1"/>
    </xf>
    <xf numFmtId="0" fontId="34" fillId="0" borderId="114" xfId="0" applyFont="1" applyBorder="1" applyAlignment="1">
      <alignment horizontal="center" vertical="center" wrapText="1"/>
    </xf>
    <xf numFmtId="0" fontId="34" fillId="27" borderId="104" xfId="0" applyFont="1" applyFill="1" applyBorder="1" applyAlignment="1">
      <alignment horizontal="center" vertical="center" wrapText="1"/>
    </xf>
    <xf numFmtId="0" fontId="34" fillId="26" borderId="101" xfId="0" applyFont="1" applyFill="1" applyBorder="1" applyAlignment="1">
      <alignment horizontal="center" vertical="center" wrapText="1"/>
    </xf>
    <xf numFmtId="0" fontId="34" fillId="28" borderId="104" xfId="0" applyFont="1" applyFill="1" applyBorder="1" applyAlignment="1">
      <alignment horizontal="center" vertical="center" wrapText="1"/>
    </xf>
    <xf numFmtId="0" fontId="34" fillId="29" borderId="104" xfId="0" applyFont="1" applyFill="1" applyBorder="1" applyAlignment="1">
      <alignment horizontal="center" vertical="center" wrapText="1"/>
    </xf>
    <xf numFmtId="0" fontId="37" fillId="31" borderId="111" xfId="0" applyFont="1" applyFill="1" applyBorder="1" applyAlignment="1">
      <alignment vertical="center" wrapText="1"/>
    </xf>
    <xf numFmtId="0" fontId="37" fillId="20" borderId="111" xfId="0" applyFont="1" applyFill="1" applyBorder="1" applyAlignment="1">
      <alignment vertical="center" wrapText="1"/>
    </xf>
    <xf numFmtId="0" fontId="37" fillId="32" borderId="111" xfId="0" applyFont="1" applyFill="1" applyBorder="1" applyAlignment="1">
      <alignment vertical="center" wrapText="1"/>
    </xf>
    <xf numFmtId="0" fontId="37" fillId="30" borderId="111" xfId="0" applyFont="1" applyFill="1" applyBorder="1" applyAlignment="1">
      <alignment vertical="center" wrapText="1"/>
    </xf>
    <xf numFmtId="0" fontId="37" fillId="33" borderId="111" xfId="0" applyFont="1" applyFill="1" applyBorder="1" applyAlignment="1">
      <alignment vertical="center" wrapText="1"/>
    </xf>
    <xf numFmtId="201" fontId="34" fillId="0" borderId="116" xfId="0" applyNumberFormat="1" applyFont="1" applyFill="1" applyBorder="1" applyAlignment="1">
      <alignment horizontal="center" vertical="center"/>
    </xf>
    <xf numFmtId="0" fontId="34" fillId="0" borderId="112" xfId="0" applyFont="1" applyFill="1" applyBorder="1" applyAlignment="1">
      <alignment vertical="center"/>
    </xf>
    <xf numFmtId="0" fontId="34" fillId="0" borderId="117" xfId="0" applyFont="1" applyFill="1" applyBorder="1" applyAlignment="1">
      <alignment vertical="center"/>
    </xf>
    <xf numFmtId="200" fontId="34" fillId="0" borderId="116" xfId="0" applyNumberFormat="1" applyFont="1" applyFill="1" applyBorder="1" applyAlignment="1">
      <alignment horizontal="center" vertical="center"/>
    </xf>
    <xf numFmtId="200" fontId="34" fillId="0" borderId="112" xfId="0" applyNumberFormat="1" applyFont="1" applyFill="1" applyBorder="1" applyAlignment="1">
      <alignment horizontal="center" vertical="center"/>
    </xf>
    <xf numFmtId="2" fontId="62" fillId="0" borderId="101" xfId="0" applyNumberFormat="1" applyFont="1" applyBorder="1" applyAlignment="1">
      <alignment horizontal="center" vertical="center"/>
    </xf>
    <xf numFmtId="2" fontId="61" fillId="0" borderId="114" xfId="0" applyNumberFormat="1" applyFont="1" applyBorder="1" applyAlignment="1">
      <alignment horizontal="center" vertical="center"/>
    </xf>
    <xf numFmtId="2" fontId="62" fillId="0" borderId="105" xfId="0" applyNumberFormat="1" applyFont="1" applyBorder="1" applyAlignment="1">
      <alignment horizontal="center" vertical="center"/>
    </xf>
    <xf numFmtId="2" fontId="61" fillId="0" borderId="115" xfId="0" applyNumberFormat="1" applyFont="1" applyBorder="1" applyAlignment="1">
      <alignment horizontal="center" vertical="center"/>
    </xf>
    <xf numFmtId="2" fontId="61" fillId="29" borderId="112" xfId="0" applyNumberFormat="1" applyFont="1" applyFill="1" applyBorder="1" applyAlignment="1">
      <alignment horizontal="center" vertical="center"/>
    </xf>
    <xf numFmtId="2" fontId="61" fillId="29" borderId="113" xfId="0" applyNumberFormat="1" applyFont="1" applyFill="1" applyBorder="1" applyAlignment="1">
      <alignment horizontal="center" vertical="center"/>
    </xf>
    <xf numFmtId="0" fontId="61" fillId="0" borderId="102" xfId="0" applyFont="1" applyBorder="1" applyAlignment="1">
      <alignment wrapText="1"/>
    </xf>
    <xf numFmtId="0" fontId="62" fillId="0" borderId="113" xfId="0" applyFont="1" applyBorder="1" applyAlignment="1">
      <alignment/>
    </xf>
    <xf numFmtId="0" fontId="61" fillId="0" borderId="113" xfId="0" applyFont="1" applyBorder="1" applyAlignment="1">
      <alignment vertical="center"/>
    </xf>
    <xf numFmtId="0" fontId="61" fillId="0" borderId="101" xfId="0" applyFont="1" applyBorder="1" applyAlignment="1">
      <alignment wrapText="1"/>
    </xf>
    <xf numFmtId="0" fontId="62" fillId="0" borderId="113" xfId="0" applyFont="1" applyBorder="1" applyAlignment="1">
      <alignment/>
    </xf>
    <xf numFmtId="0" fontId="62" fillId="0" borderId="113" xfId="0" applyFont="1" applyBorder="1" applyAlignment="1">
      <alignment vertical="center"/>
    </xf>
    <xf numFmtId="0" fontId="62" fillId="0" borderId="102" xfId="0" applyFont="1" applyBorder="1" applyAlignment="1">
      <alignment/>
    </xf>
    <xf numFmtId="0" fontId="61" fillId="0" borderId="102" xfId="0" applyFont="1" applyBorder="1" applyAlignment="1">
      <alignment vertical="center" wrapText="1"/>
    </xf>
    <xf numFmtId="0" fontId="61" fillId="0" borderId="103" xfId="0" applyFont="1" applyBorder="1" applyAlignment="1">
      <alignment vertical="center" wrapText="1"/>
    </xf>
    <xf numFmtId="0" fontId="61" fillId="0" borderId="111" xfId="0" applyFont="1" applyBorder="1" applyAlignment="1">
      <alignment wrapText="1"/>
    </xf>
    <xf numFmtId="0" fontId="61" fillId="0" borderId="35" xfId="0" applyFont="1" applyBorder="1" applyAlignment="1">
      <alignment wrapText="1"/>
    </xf>
    <xf numFmtId="0" fontId="61" fillId="34" borderId="101" xfId="0" applyFont="1" applyFill="1" applyBorder="1" applyAlignment="1">
      <alignment horizontal="center" vertical="center" wrapText="1"/>
    </xf>
    <xf numFmtId="0" fontId="61" fillId="0" borderId="101" xfId="0" applyFont="1" applyBorder="1" applyAlignment="1">
      <alignment/>
    </xf>
    <xf numFmtId="0" fontId="62" fillId="0" borderId="101" xfId="0" applyFont="1" applyBorder="1" applyAlignment="1">
      <alignment/>
    </xf>
    <xf numFmtId="0" fontId="62" fillId="0" borderId="101" xfId="0" applyFont="1" applyBorder="1" applyAlignment="1">
      <alignment/>
    </xf>
    <xf numFmtId="0" fontId="61" fillId="0" borderId="118" xfId="0" applyFont="1" applyBorder="1" applyAlignment="1">
      <alignment horizontal="center" vertical="center" wrapText="1"/>
    </xf>
    <xf numFmtId="0" fontId="62" fillId="0" borderId="111" xfId="0" applyFont="1" applyBorder="1" applyAlignment="1">
      <alignment/>
    </xf>
    <xf numFmtId="0" fontId="62" fillId="0" borderId="105" xfId="0" applyFont="1" applyBorder="1" applyAlignment="1">
      <alignment/>
    </xf>
    <xf numFmtId="0" fontId="61" fillId="29" borderId="112" xfId="0" applyFont="1" applyFill="1" applyBorder="1" applyAlignment="1">
      <alignment vertical="center"/>
    </xf>
    <xf numFmtId="0" fontId="61" fillId="29" borderId="117" xfId="0" applyFont="1" applyFill="1" applyBorder="1" applyAlignment="1">
      <alignment vertical="center"/>
    </xf>
    <xf numFmtId="0" fontId="61" fillId="34" borderId="101" xfId="0" applyFont="1" applyFill="1" applyBorder="1" applyAlignment="1">
      <alignment wrapText="1"/>
    </xf>
    <xf numFmtId="2" fontId="61" fillId="0" borderId="101" xfId="0" applyNumberFormat="1" applyFont="1" applyBorder="1" applyAlignment="1">
      <alignment horizontal="center" vertical="center"/>
    </xf>
    <xf numFmtId="2" fontId="61" fillId="0" borderId="105" xfId="0" applyNumberFormat="1" applyFont="1" applyBorder="1" applyAlignment="1">
      <alignment horizontal="center" vertical="center"/>
    </xf>
    <xf numFmtId="0" fontId="61" fillId="34" borderId="111" xfId="0" applyFont="1" applyFill="1" applyBorder="1" applyAlignment="1">
      <alignment wrapText="1"/>
    </xf>
    <xf numFmtId="0" fontId="61" fillId="34" borderId="101" xfId="0" applyFont="1" applyFill="1" applyBorder="1" applyAlignment="1">
      <alignment horizontal="center"/>
    </xf>
    <xf numFmtId="0" fontId="62" fillId="30" borderId="101" xfId="0" applyFont="1" applyFill="1" applyBorder="1" applyAlignment="1">
      <alignment/>
    </xf>
    <xf numFmtId="0" fontId="62" fillId="30" borderId="102" xfId="0" applyFont="1" applyFill="1" applyBorder="1" applyAlignment="1">
      <alignment/>
    </xf>
    <xf numFmtId="2" fontId="62" fillId="30" borderId="101" xfId="0" applyNumberFormat="1" applyFont="1" applyFill="1" applyBorder="1" applyAlignment="1">
      <alignment horizontal="center" vertical="center"/>
    </xf>
    <xf numFmtId="2" fontId="61" fillId="30" borderId="114" xfId="0" applyNumberFormat="1" applyFont="1" applyFill="1" applyBorder="1" applyAlignment="1">
      <alignment horizontal="center" vertical="center"/>
    </xf>
    <xf numFmtId="0" fontId="1" fillId="0" borderId="101" xfId="0" applyFont="1" applyBorder="1" applyAlignment="1">
      <alignment vertical="top" wrapText="1"/>
    </xf>
    <xf numFmtId="0" fontId="1" fillId="0" borderId="114" xfId="0" applyFont="1" applyBorder="1" applyAlignment="1">
      <alignment vertical="top" wrapText="1"/>
    </xf>
    <xf numFmtId="2" fontId="0" fillId="0" borderId="101" xfId="0" applyNumberFormat="1" applyFont="1" applyFill="1" applyBorder="1" applyAlignment="1">
      <alignment/>
    </xf>
    <xf numFmtId="2" fontId="0" fillId="0" borderId="104" xfId="0" applyNumberFormat="1" applyFont="1" applyFill="1" applyBorder="1" applyAlignment="1">
      <alignment/>
    </xf>
    <xf numFmtId="2" fontId="0" fillId="0" borderId="105" xfId="0" applyNumberFormat="1" applyFont="1" applyFill="1" applyBorder="1" applyAlignment="1">
      <alignment/>
    </xf>
    <xf numFmtId="2" fontId="0" fillId="0" borderId="0" xfId="0" applyNumberFormat="1" applyFont="1" applyFill="1" applyAlignment="1">
      <alignment/>
    </xf>
    <xf numFmtId="2" fontId="1" fillId="12" borderId="112" xfId="0" applyNumberFormat="1" applyFont="1" applyFill="1" applyBorder="1" applyAlignment="1">
      <alignment/>
    </xf>
    <xf numFmtId="2" fontId="1" fillId="12" borderId="116" xfId="0" applyNumberFormat="1" applyFont="1" applyFill="1" applyBorder="1" applyAlignment="1">
      <alignment/>
    </xf>
    <xf numFmtId="2" fontId="1" fillId="12" borderId="113" xfId="0" applyNumberFormat="1" applyFont="1" applyFill="1" applyBorder="1" applyAlignment="1">
      <alignment/>
    </xf>
    <xf numFmtId="0" fontId="1" fillId="12" borderId="112" xfId="0" applyFont="1" applyFill="1" applyBorder="1" applyAlignment="1">
      <alignment/>
    </xf>
    <xf numFmtId="0" fontId="1" fillId="12" borderId="117" xfId="0" applyFont="1" applyFill="1" applyBorder="1" applyAlignment="1">
      <alignment/>
    </xf>
    <xf numFmtId="2" fontId="1" fillId="0" borderId="114" xfId="0" applyNumberFormat="1" applyFont="1" applyFill="1" applyBorder="1" applyAlignment="1">
      <alignment/>
    </xf>
    <xf numFmtId="2" fontId="1" fillId="0" borderId="115" xfId="0" applyNumberFormat="1" applyFont="1" applyFill="1" applyBorder="1" applyAlignment="1">
      <alignment/>
    </xf>
    <xf numFmtId="2" fontId="1" fillId="5" borderId="114" xfId="0" applyNumberFormat="1" applyFont="1" applyFill="1" applyBorder="1" applyAlignment="1">
      <alignment/>
    </xf>
    <xf numFmtId="2" fontId="1" fillId="5" borderId="101" xfId="0" applyNumberFormat="1" applyFont="1" applyFill="1" applyBorder="1" applyAlignment="1">
      <alignment/>
    </xf>
    <xf numFmtId="2" fontId="1" fillId="5" borderId="104" xfId="0" applyNumberFormat="1" applyFont="1" applyFill="1" applyBorder="1" applyAlignment="1">
      <alignment/>
    </xf>
    <xf numFmtId="0" fontId="1" fillId="5" borderId="101" xfId="0" applyFont="1" applyFill="1" applyBorder="1" applyAlignment="1">
      <alignment/>
    </xf>
    <xf numFmtId="0" fontId="1" fillId="5" borderId="102" xfId="0" applyFont="1" applyFill="1" applyBorder="1" applyAlignment="1">
      <alignment/>
    </xf>
    <xf numFmtId="0" fontId="1" fillId="0" borderId="101" xfId="0" applyFont="1" applyBorder="1" applyAlignment="1">
      <alignment horizontal="center"/>
    </xf>
    <xf numFmtId="0" fontId="1" fillId="0" borderId="101" xfId="0" applyFont="1" applyBorder="1" applyAlignment="1">
      <alignment horizontal="center" vertical="top" wrapText="1"/>
    </xf>
    <xf numFmtId="0" fontId="1" fillId="0" borderId="101" xfId="0" applyFont="1" applyBorder="1" applyAlignment="1">
      <alignment horizontal="center"/>
    </xf>
    <xf numFmtId="0" fontId="1" fillId="0" borderId="104" xfId="0" applyFont="1" applyBorder="1" applyAlignment="1">
      <alignment horizontal="center"/>
    </xf>
    <xf numFmtId="0" fontId="85" fillId="0" borderId="22" xfId="0" applyFont="1" applyBorder="1" applyAlignment="1">
      <alignment vertical="center" wrapText="1"/>
    </xf>
    <xf numFmtId="200" fontId="34" fillId="0" borderId="113" xfId="0" applyNumberFormat="1" applyFont="1" applyFill="1" applyBorder="1" applyAlignment="1">
      <alignment horizontal="center" vertical="center"/>
    </xf>
    <xf numFmtId="0" fontId="28" fillId="0" borderId="0" xfId="57" applyFont="1" applyBorder="1" applyAlignment="1" applyProtection="1">
      <alignment horizontal="center" vertical="center" wrapText="1"/>
      <protection/>
    </xf>
    <xf numFmtId="0" fontId="28" fillId="0" borderId="0" xfId="57" applyFont="1" applyBorder="1" applyAlignment="1" applyProtection="1">
      <alignment horizontal="center" vertical="center" wrapText="1"/>
      <protection/>
    </xf>
    <xf numFmtId="175" fontId="29" fillId="0" borderId="15" xfId="57" applyNumberFormat="1" applyFont="1" applyBorder="1" applyAlignment="1" applyProtection="1">
      <alignment horizontal="center"/>
      <protection/>
    </xf>
    <xf numFmtId="0" fontId="88" fillId="25" borderId="46" xfId="0" applyFont="1" applyFill="1" applyBorder="1" applyAlignment="1">
      <alignment horizontal="center" vertical="center" wrapText="1"/>
    </xf>
    <xf numFmtId="0" fontId="88" fillId="25" borderId="47" xfId="0" applyFont="1" applyFill="1" applyBorder="1" applyAlignment="1">
      <alignment horizontal="center" vertical="center" wrapText="1"/>
    </xf>
    <xf numFmtId="0" fontId="88" fillId="25" borderId="48" xfId="0" applyFont="1" applyFill="1" applyBorder="1" applyAlignment="1">
      <alignment horizontal="center" vertical="center" wrapText="1"/>
    </xf>
    <xf numFmtId="0" fontId="33" fillId="27" borderId="46" xfId="0" applyFont="1" applyFill="1" applyBorder="1" applyAlignment="1">
      <alignment horizontal="center" vertical="center" wrapText="1"/>
    </xf>
    <xf numFmtId="0" fontId="33" fillId="27" borderId="47" xfId="0" applyFont="1" applyFill="1" applyBorder="1" applyAlignment="1">
      <alignment horizontal="center" vertical="center" wrapText="1"/>
    </xf>
    <xf numFmtId="0" fontId="33" fillId="27" borderId="48" xfId="0" applyFont="1" applyFill="1" applyBorder="1" applyAlignment="1">
      <alignment horizontal="center" vertical="center" wrapText="1"/>
    </xf>
    <xf numFmtId="0" fontId="33" fillId="0" borderId="100" xfId="0" applyFont="1" applyBorder="1" applyAlignment="1">
      <alignment horizontal="center" vertical="center" wrapText="1"/>
    </xf>
    <xf numFmtId="0" fontId="33" fillId="0" borderId="34" xfId="0" applyFont="1" applyBorder="1" applyAlignment="1">
      <alignment horizontal="center" vertical="center" wrapText="1"/>
    </xf>
    <xf numFmtId="1" fontId="32" fillId="0" borderId="119" xfId="0" applyNumberFormat="1" applyFont="1" applyFill="1" applyBorder="1" applyAlignment="1">
      <alignment horizontal="center" vertical="center" wrapText="1"/>
    </xf>
    <xf numFmtId="1" fontId="32" fillId="0" borderId="41" xfId="0" applyNumberFormat="1" applyFont="1" applyFill="1" applyBorder="1" applyAlignment="1">
      <alignment horizontal="center" vertical="center" wrapText="1"/>
    </xf>
    <xf numFmtId="175" fontId="32" fillId="0" borderId="57" xfId="0" applyNumberFormat="1" applyFont="1" applyFill="1" applyBorder="1" applyAlignment="1">
      <alignment horizontal="center" vertical="center" wrapText="1"/>
    </xf>
    <xf numFmtId="175" fontId="32" fillId="0" borderId="43" xfId="0" applyNumberFormat="1" applyFont="1" applyFill="1" applyBorder="1" applyAlignment="1">
      <alignment horizontal="center" vertical="center" wrapText="1"/>
    </xf>
    <xf numFmtId="0" fontId="32" fillId="0" borderId="119" xfId="0" applyFont="1" applyFill="1" applyBorder="1" applyAlignment="1">
      <alignment horizontal="center" vertical="center" wrapText="1"/>
    </xf>
    <xf numFmtId="0" fontId="32" fillId="0" borderId="41"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amp;O 2.26.07" xfId="57"/>
    <cellStyle name="Note" xfId="58"/>
    <cellStyle name="Output" xfId="59"/>
    <cellStyle name="Percent" xfId="60"/>
    <cellStyle name="Title" xfId="61"/>
    <cellStyle name="Total" xfId="62"/>
    <cellStyle name="Warning Text" xfId="63"/>
  </cellStyles>
  <dxfs count="32">
    <dxf>
      <numFmt numFmtId="167" formatCode="0.0"/>
      <border/>
    </dxf>
    <dxf>
      <fill>
        <patternFill patternType="solid">
          <bgColor rgb="FFFFFF00"/>
        </patternFill>
      </fill>
      <border/>
    </dxf>
    <dxf>
      <fill>
        <patternFill patternType="solid">
          <bgColor rgb="FF99CCFF"/>
        </patternFill>
      </fill>
      <border/>
    </dxf>
    <dxf>
      <fill>
        <patternFill patternType="solid">
          <bgColor rgb="FFCC99FF"/>
        </patternFill>
      </fill>
      <border/>
    </dxf>
    <dxf>
      <alignment wrapText="1" readingOrder="0"/>
      <border/>
    </dxf>
    <dxf>
      <font>
        <sz val="12"/>
      </font>
      <border/>
    </dxf>
    <dxf>
      <font>
        <b/>
      </font>
      <border/>
    </dxf>
    <dxf>
      <numFmt numFmtId="2" formatCode="0.00"/>
      <border/>
    </dxf>
    <dxf>
      <alignment horizontal="center" readingOrder="0"/>
      <border/>
    </dxf>
    <dxf>
      <alignment vertical="top" readingOrder="0"/>
      <border/>
    </dxf>
    <dxf>
      <fill>
        <patternFill patternType="solid">
          <bgColor rgb="FFFFCC00"/>
        </patternFill>
      </fill>
      <border/>
    </dxf>
    <dxf>
      <font>
        <sz val="14"/>
      </font>
      <border/>
    </dxf>
    <dxf>
      <font>
        <sz val="13"/>
      </font>
      <border/>
    </dxf>
    <dxf>
      <alignment vertical="center" readingOrder="0"/>
      <border/>
    </dxf>
    <dxf>
      <font>
        <name val="Calibri"/>
      </font>
      <border/>
    </dxf>
    <dxf>
      <font>
        <sz val="16"/>
      </font>
      <border/>
    </dxf>
    <dxf>
      <numFmt numFmtId="200" formatCode="0.00&quot; FTE&quot;"/>
      <border/>
    </dxf>
    <dxf>
      <font>
        <sz val="14"/>
      </font>
      <numFmt numFmtId="200" formatCode="0.00&quot; FTE&quot;"/>
      <border/>
    </dxf>
    <dxf>
      <numFmt numFmtId="201" formatCode="0.0&quot; FTE&quot;"/>
      <border/>
    </dxf>
    <dxf>
      <font>
        <name val="Arial"/>
      </font>
      <border/>
    </dxf>
    <dxf>
      <fill>
        <patternFill patternType="solid">
          <bgColor rgb="FF0066CC"/>
        </patternFill>
      </fill>
      <border/>
    </dxf>
    <dxf>
      <fill>
        <patternFill>
          <bgColor rgb="FFFF9900"/>
        </patternFill>
      </fill>
      <border/>
    </dxf>
    <dxf>
      <fill>
        <patternFill patternType="solid">
          <bgColor rgb="FFC0C0C0"/>
        </patternFill>
      </fill>
      <border/>
    </dxf>
    <dxf>
      <fill>
        <patternFill patternType="solid">
          <bgColor rgb="FFFF8080"/>
        </patternFill>
      </fill>
      <border/>
    </dxf>
    <dxf>
      <fill>
        <patternFill patternType="solid">
          <bgColor rgb="FF00FF00"/>
        </patternFill>
      </fill>
      <border/>
    </dxf>
    <dxf>
      <fill>
        <patternFill patternType="solid">
          <bgColor rgb="FF00CCFF"/>
        </patternFill>
      </fill>
      <border/>
    </dxf>
    <dxf>
      <fill>
        <patternFill patternType="none">
          <bgColor indexed="65"/>
        </patternFill>
      </fill>
      <border/>
    </dxf>
    <dxf>
      <fill>
        <patternFill patternType="solid">
          <bgColor rgb="FF800080"/>
        </patternFill>
      </fill>
      <border/>
    </dxf>
    <dxf>
      <alignment textRotation="90" readingOrder="0"/>
      <border/>
    </dxf>
    <dxf>
      <alignment vertical="bottom" readingOrder="0"/>
      <border/>
    </dxf>
    <dxf>
      <fill>
        <patternFill>
          <bgColor rgb="FFFF99CC"/>
        </patternFill>
      </fill>
      <border/>
    </dxf>
    <dxf>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IceCube M&amp;O Responsibilities
MoU v18.0  April 2015 (FTE)</a:t>
            </a:r>
          </a:p>
        </c:rich>
      </c:tx>
      <c:layout>
        <c:manualLayout>
          <c:xMode val="factor"/>
          <c:yMode val="factor"/>
          <c:x val="0.0695"/>
          <c:y val="-0.01525"/>
        </c:manualLayout>
      </c:layout>
      <c:spPr>
        <a:noFill/>
        <a:ln>
          <a:noFill/>
        </a:ln>
      </c:spPr>
    </c:title>
    <c:plotArea>
      <c:layout>
        <c:manualLayout>
          <c:xMode val="edge"/>
          <c:yMode val="edge"/>
          <c:x val="0.0315"/>
          <c:y val="0.2235"/>
          <c:w val="0.44725"/>
          <c:h val="0.6882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12700">
                <a:solidFill>
                  <a:srgbClr val="000000"/>
                </a:solidFill>
              </a:ln>
            </c:spPr>
          </c:dPt>
          <c:dPt>
            <c:idx val="1"/>
            <c:spPr>
              <a:solidFill>
                <a:srgbClr val="95B3D7"/>
              </a:solidFill>
              <a:ln w="12700">
                <a:solidFill>
                  <a:srgbClr val="000000"/>
                </a:solidFill>
              </a:ln>
            </c:spPr>
          </c:dPt>
          <c:dPt>
            <c:idx val="2"/>
            <c:spPr>
              <a:solidFill>
                <a:srgbClr val="CCFFFF"/>
              </a:solidFill>
              <a:ln w="12700">
                <a:solidFill>
                  <a:srgbClr val="000000"/>
                </a:solidFill>
              </a:ln>
            </c:spPr>
          </c:dPt>
          <c:dPt>
            <c:idx val="3"/>
            <c:spPr>
              <a:solidFill>
                <a:srgbClr val="B3A2C7"/>
              </a:solidFill>
              <a:ln w="12700">
                <a:solidFill>
                  <a:srgbClr val="000000"/>
                </a:solidFill>
              </a:ln>
            </c:spPr>
          </c:dPt>
          <c:dLbls>
            <c:dLbl>
              <c:idx val="0"/>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4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txPr>
              <a:bodyPr vert="horz" rot="0" anchor="ctr"/>
              <a:lstStyle/>
              <a:p>
                <a:pPr algn="ctr">
                  <a:defRPr lang="en-US" cap="none" sz="14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WBS'!$V$565:$Y$565</c:f>
              <c:strCache/>
            </c:strRef>
          </c:cat>
          <c:val>
            <c:numRef>
              <c:f>'M&amp;O activities sorted by WBS'!$V$566:$Y$566</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WBS'!$V$565:$Y$565</c:f>
              <c:strCache/>
            </c:strRef>
          </c:cat>
          <c:val>
            <c:numRef>
              <c:f>'M&amp;O activities sorted by WBS'!$V$567:$Y$567</c:f>
              <c:numCache/>
            </c:numRef>
          </c:val>
        </c:ser>
      </c:pieChart>
      <c:spPr>
        <a:noFill/>
        <a:ln>
          <a:noFill/>
        </a:ln>
      </c:spPr>
    </c:plotArea>
    <c:legend>
      <c:legendPos val="r"/>
      <c:layout>
        <c:manualLayout>
          <c:xMode val="edge"/>
          <c:yMode val="edge"/>
          <c:x val="0.49825"/>
          <c:y val="0.50475"/>
          <c:w val="0.47325"/>
          <c:h val="0.42675"/>
        </c:manualLayout>
      </c:layout>
      <c:overlay val="0"/>
      <c:spPr>
        <a:solidFill>
          <a:srgbClr val="FFFFFF"/>
        </a:solidFill>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05"/>
          <c:y val="-0.01425"/>
        </c:manualLayout>
      </c:layout>
      <c:spPr>
        <a:noFill/>
        <a:ln w="3175">
          <a:noFill/>
        </a:ln>
      </c:spPr>
      <c:txPr>
        <a:bodyPr vert="horz" rot="0"/>
        <a:lstStyle/>
        <a:p>
          <a:pPr>
            <a:defRPr lang="en-US" cap="none" sz="3200" b="1" i="0" u="none" baseline="0">
              <a:solidFill>
                <a:srgbClr val="000000"/>
              </a:solidFill>
            </a:defRPr>
          </a:pPr>
        </a:p>
      </c:txPr>
    </c:title>
    <c:plotArea>
      <c:layout>
        <c:manualLayout>
          <c:xMode val="edge"/>
          <c:yMode val="edge"/>
          <c:x val="0.20575"/>
          <c:y val="0.10275"/>
          <c:w val="0.2485"/>
          <c:h val="0.8725"/>
        </c:manualLayout>
      </c:layout>
      <c:pieChart>
        <c:varyColors val="1"/>
        <c:ser>
          <c:idx val="0"/>
          <c:order val="0"/>
          <c:tx>
            <c:v>IceCube M&amp;O Responsibilities - Grand Total</c:v>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3"/>
              <c:layout>
                <c:manualLayout>
                  <c:x val="0"/>
                  <c:y val="0"/>
                </c:manualLayout>
              </c:layout>
              <c:txPr>
                <a:bodyPr vert="horz" rot="0" anchor="ctr"/>
                <a:lstStyle/>
                <a:p>
                  <a:pPr algn="ctr">
                    <a:defRPr lang="en-US" cap="none" sz="28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separator>
</c:separator>
            </c:dLbl>
            <c:numFmt formatCode="General" sourceLinked="1"/>
            <c:txPr>
              <a:bodyPr vert="horz" rot="0" anchor="ctr"/>
              <a:lstStyle/>
              <a:p>
                <a:pPr algn="ctr">
                  <a:defRPr lang="en-US" cap="none" sz="2800" b="0" i="0" u="none" baseline="0">
                    <a:solidFill>
                      <a:srgbClr val="000000"/>
                    </a:solidFill>
                  </a:defRPr>
                </a:pPr>
              </a:p>
            </c:txPr>
            <c:showLegendKey val="0"/>
            <c:showVal val="1"/>
            <c:showBubbleSize val="0"/>
            <c:showCatName val="0"/>
            <c:showSerName val="0"/>
            <c:showLeaderLines val="1"/>
            <c:showPercent val="1"/>
            <c:separator>
</c:separator>
          </c:dLbls>
          <c:cat>
            <c:strRef>
              <c:f>'By WBS and Funds'!$A$6:$A$10</c:f>
              <c:strCache/>
            </c:strRef>
          </c:cat>
          <c:val>
            <c:numRef>
              <c:f>'By WBS and Funds'!$G$6:$G$10</c:f>
              <c:numCache/>
            </c:numRef>
          </c:val>
        </c:ser>
      </c:pieChart>
      <c:spPr>
        <a:noFill/>
        <a:ln>
          <a:noFill/>
        </a:ln>
      </c:spPr>
    </c:plotArea>
    <c:legend>
      <c:legendPos val="r"/>
      <c:layout>
        <c:manualLayout>
          <c:xMode val="edge"/>
          <c:yMode val="edge"/>
          <c:x val="0.4885"/>
          <c:y val="0.14175"/>
          <c:w val="0.50925"/>
          <c:h val="0.85825"/>
        </c:manualLayout>
      </c:layout>
      <c:overlay val="0"/>
      <c:spPr>
        <a:noFill/>
        <a:ln w="3175">
          <a:noFill/>
        </a:ln>
      </c:spPr>
      <c:txPr>
        <a:bodyPr vert="horz" rot="0"/>
        <a:lstStyle/>
        <a:p>
          <a:pPr>
            <a:defRPr lang="en-US" cap="none" sz="2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M&amp;O Core</a:t>
            </a:r>
          </a:p>
        </c:rich>
      </c:tx>
      <c:layout>
        <c:manualLayout>
          <c:xMode val="factor"/>
          <c:yMode val="factor"/>
          <c:x val="-0.05525"/>
          <c:y val="-0.02825"/>
        </c:manualLayout>
      </c:layout>
      <c:spPr>
        <a:solidFill>
          <a:srgbClr val="FAC090"/>
        </a:solidFill>
        <a:ln w="3175">
          <a:noFill/>
        </a:ln>
      </c:spPr>
    </c:title>
    <c:plotArea>
      <c:layout>
        <c:manualLayout>
          <c:xMode val="edge"/>
          <c:yMode val="edge"/>
          <c:x val="0.06375"/>
          <c:y val="0.172"/>
          <c:w val="0.72225"/>
          <c:h val="0.7385"/>
        </c:manualLayout>
      </c:layout>
      <c:pieChart>
        <c:varyColors val="1"/>
        <c:ser>
          <c:idx val="0"/>
          <c:order val="0"/>
          <c:tx>
            <c:strRef>
              <c:f>'By WBS and Funds'!$C$5</c:f>
              <c:strCache>
                <c:ptCount val="1"/>
                <c:pt idx="0">
                  <c:v>NSF M&amp;O Core</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Funds'!$C$6:$C$10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NSF Base Grants</a:t>
            </a:r>
          </a:p>
        </c:rich>
      </c:tx>
      <c:layout>
        <c:manualLayout>
          <c:xMode val="factor"/>
          <c:yMode val="factor"/>
          <c:x val="-0.10625"/>
          <c:y val="-0.02525"/>
        </c:manualLayout>
      </c:layout>
      <c:spPr>
        <a:solidFill>
          <a:srgbClr val="95B3D7"/>
        </a:solidFill>
        <a:ln w="3175">
          <a:noFill/>
        </a:ln>
      </c:spPr>
    </c:title>
    <c:plotArea>
      <c:layout>
        <c:manualLayout>
          <c:xMode val="edge"/>
          <c:yMode val="edge"/>
          <c:x val="0.07475"/>
          <c:y val="0.1655"/>
          <c:w val="0.7155"/>
          <c:h val="0.73975"/>
        </c:manualLayout>
      </c:layout>
      <c:pieChart>
        <c:varyColors val="1"/>
        <c:ser>
          <c:idx val="0"/>
          <c:order val="0"/>
          <c:tx>
            <c:strRef>
              <c:f>'By WBS and Funds'!$D$5</c:f>
              <c:strCache>
                <c:ptCount val="1"/>
                <c:pt idx="0">
                  <c:v>Base Grants</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Funds'!$D$6:$D$10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U.S. In-Kind</a:t>
            </a:r>
          </a:p>
        </c:rich>
      </c:tx>
      <c:layout>
        <c:manualLayout>
          <c:xMode val="factor"/>
          <c:yMode val="factor"/>
          <c:x val="-0.09875"/>
          <c:y val="-0.03125"/>
        </c:manualLayout>
      </c:layout>
      <c:spPr>
        <a:solidFill>
          <a:srgbClr val="B9CDE5"/>
        </a:solidFill>
        <a:ln w="3175">
          <a:noFill/>
        </a:ln>
      </c:spPr>
    </c:title>
    <c:plotArea>
      <c:layout>
        <c:manualLayout>
          <c:xMode val="edge"/>
          <c:yMode val="edge"/>
          <c:x val="0.08025"/>
          <c:y val="0.1485"/>
          <c:w val="0.71275"/>
          <c:h val="0.73875"/>
        </c:manualLayout>
      </c:layout>
      <c:pieChart>
        <c:varyColors val="1"/>
        <c:ser>
          <c:idx val="0"/>
          <c:order val="0"/>
          <c:tx>
            <c:strRef>
              <c:f>'By WBS and Funds'!$E$5</c:f>
              <c:strCache>
                <c:ptCount val="1"/>
                <c:pt idx="0">
                  <c:v>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Funds'!$E$6:$E$10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Non U.S. In-Kind</a:t>
            </a:r>
          </a:p>
        </c:rich>
      </c:tx>
      <c:layout>
        <c:manualLayout>
          <c:xMode val="factor"/>
          <c:yMode val="factor"/>
          <c:x val="-0.109"/>
          <c:y val="-0.02525"/>
        </c:manualLayout>
      </c:layout>
      <c:spPr>
        <a:solidFill>
          <a:srgbClr val="CCC1DA"/>
        </a:solidFill>
        <a:ln w="3175">
          <a:noFill/>
        </a:ln>
      </c:spPr>
    </c:title>
    <c:plotArea>
      <c:layout>
        <c:manualLayout>
          <c:xMode val="edge"/>
          <c:yMode val="edge"/>
          <c:x val="0.07075"/>
          <c:y val="0.1485"/>
          <c:w val="0.71575"/>
          <c:h val="0.74025"/>
        </c:manualLayout>
      </c:layout>
      <c:pieChart>
        <c:varyColors val="1"/>
        <c:ser>
          <c:idx val="0"/>
          <c:order val="0"/>
          <c:tx>
            <c:strRef>
              <c:f>'By WBS and Funds'!$F$5</c:f>
              <c:strCache>
                <c:ptCount val="1"/>
                <c:pt idx="0">
                  <c:v>Non-US In-kind</c:v>
                </c:pt>
              </c:strCache>
            </c:strRef>
          </c:tx>
          <c:spPr>
            <a:solidFill>
              <a:srgbClr val="4F81BD"/>
            </a:solidFill>
            <a:ln w="3175">
              <a:noFill/>
            </a:ln>
          </c:spPr>
          <c:explosion val="2"/>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D99694"/>
              </a:solidFill>
              <a:ln w="3175">
                <a:noFill/>
              </a:ln>
            </c:spPr>
          </c:dPt>
          <c:dPt>
            <c:idx val="2"/>
            <c:spPr>
              <a:solidFill>
                <a:srgbClr val="9BBB59"/>
              </a:solidFill>
              <a:ln w="3175">
                <a:noFill/>
              </a:ln>
            </c:spPr>
          </c:dPt>
          <c:dPt>
            <c:idx val="3"/>
            <c:spPr>
              <a:solidFill>
                <a:srgbClr val="FFFF00"/>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18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separator>
</c:separator>
            </c:dLbl>
            <c:numFmt formatCode="General" sourceLinked="1"/>
            <c:txPr>
              <a:bodyPr vert="horz" rot="0" anchor="ctr"/>
              <a:lstStyle/>
              <a:p>
                <a:pPr algn="ctr">
                  <a:defRPr lang="en-US" cap="none" sz="1800" b="0" i="0" u="none" baseline="0">
                    <a:solidFill>
                      <a:srgbClr val="000000"/>
                    </a:solidFill>
                  </a:defRPr>
                </a:pPr>
              </a:p>
            </c:txPr>
            <c:showLegendKey val="0"/>
            <c:showVal val="1"/>
            <c:showBubbleSize val="0"/>
            <c:showCatName val="1"/>
            <c:showSerName val="0"/>
            <c:showLeaderLines val="1"/>
            <c:showPercent val="1"/>
            <c:separator>
</c:separator>
          </c:dLbls>
          <c:cat>
            <c:numRef>
              <c:f>'By WBS and Funds'!$H$6:$H$10</c:f>
              <c:numCache/>
            </c:numRef>
          </c:cat>
          <c:val>
            <c:numRef>
              <c:f>'By WBS and Funds'!$F$6:$F$10</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[0]charts!PivotTable3</c:name>
  </c:pivotSource>
  <c:chart>
    <c:autoTitleDeleted val="0"/>
    <c:title>
      <c:tx>
        <c:rich>
          <a:bodyPr vert="horz" rot="0" anchor="ctr"/>
          <a:lstStyle/>
          <a:p>
            <a:pPr algn="ctr">
              <a:defRPr/>
            </a:pPr>
            <a:r>
              <a:rPr lang="en-US" cap="none" sz="1600" b="1" i="0" u="none" baseline="0">
                <a:solidFill>
                  <a:srgbClr val="000000"/>
                </a:solidFill>
              </a:rPr>
              <a:t>IceCube M&amp;O Responsibilities FY2011-FY2013 (FTE)</a:t>
            </a:r>
          </a:p>
        </c:rich>
      </c:tx>
      <c:layout>
        <c:manualLayout>
          <c:xMode val="factor"/>
          <c:yMode val="factor"/>
          <c:x val="-0.0005"/>
          <c:y val="0.0275"/>
        </c:manualLayout>
      </c:layout>
      <c:spPr>
        <a:noFill/>
        <a:ln w="3175">
          <a:noFill/>
        </a:ln>
      </c:spPr>
    </c:title>
    <c:plotArea>
      <c:layout/>
      <c:barChart>
        <c:barDir val="col"/>
        <c:grouping val="clustered"/>
        <c:varyColors val="0"/>
        <c:ser>
          <c:idx val="0"/>
          <c:order val="0"/>
          <c:tx>
            <c:v>Data Sum of U.S. M&amp;O Core</c:v>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31.507283333333334</c:v>
              </c:pt>
              <c:pt idx="1">
                <c:v>31.5072833333333</c:v>
              </c:pt>
              <c:pt idx="2">
                <c:v>30.857283333333335</c:v>
              </c:pt>
              <c:pt idx="3">
                <c:v>31.032283333333336</c:v>
              </c:pt>
              <c:pt idx="4">
                <c:v>32.416333333333334</c:v>
              </c:pt>
              <c:pt idx="5">
                <c:v>33.725</c:v>
              </c:pt>
              <c:pt idx="6">
                <c:v>33.175000000000004</c:v>
              </c:pt>
              <c:pt idx="7">
                <c:v>224.22046666666665</c:v>
              </c:pt>
            </c:numLit>
          </c:val>
        </c:ser>
        <c:ser>
          <c:idx val="1"/>
          <c:order val="1"/>
          <c:tx>
            <c:v>Data 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14.82</c:v>
              </c:pt>
              <c:pt idx="1">
                <c:v>12.83</c:v>
              </c:pt>
              <c:pt idx="2">
                <c:v>14.17</c:v>
              </c:pt>
              <c:pt idx="3">
                <c:v>14.296666666666665</c:v>
              </c:pt>
              <c:pt idx="4">
                <c:v>14.490000000000002</c:v>
              </c:pt>
              <c:pt idx="5">
                <c:v>15.389999999999999</c:v>
              </c:pt>
              <c:pt idx="6">
                <c:v>15.540000000000001</c:v>
              </c:pt>
              <c:pt idx="7">
                <c:v>101.53666666666668</c:v>
              </c:pt>
            </c:numLit>
          </c:val>
        </c:ser>
        <c:ser>
          <c:idx val="2"/>
          <c:order val="2"/>
          <c:tx>
            <c:v>Data 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7.136666666666667</c:v>
              </c:pt>
              <c:pt idx="1">
                <c:v>8.296666666666667</c:v>
              </c:pt>
              <c:pt idx="2">
                <c:v>8.171666666666667</c:v>
              </c:pt>
              <c:pt idx="3">
                <c:v>8.141666666666667</c:v>
              </c:pt>
              <c:pt idx="4">
                <c:v>7.351666666666667</c:v>
              </c:pt>
              <c:pt idx="5">
                <c:v>7.335</c:v>
              </c:pt>
              <c:pt idx="6">
                <c:v>7.484999999999999</c:v>
              </c:pt>
              <c:pt idx="7">
                <c:v>53.91833333333334</c:v>
              </c:pt>
            </c:numLit>
          </c:val>
        </c:ser>
        <c:ser>
          <c:idx val="3"/>
          <c:order val="3"/>
          <c:tx>
            <c:v>Data Sum of Europe &amp; Asia Pacific In-Kind</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5"/>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900" b="1" i="0" u="none" baseline="0">
                      <a:solidFill>
                        <a:srgbClr val="000000"/>
                      </a:solidFil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8"/>
              <c:pt idx="0">
                <c:v>Apr-10</c:v>
              </c:pt>
              <c:pt idx="1">
                <c:v>Oct-10</c:v>
              </c:pt>
              <c:pt idx="2">
                <c:v>Apr-11</c:v>
              </c:pt>
              <c:pt idx="3">
                <c:v>Oct-11</c:v>
              </c:pt>
              <c:pt idx="4">
                <c:v>Apr-12</c:v>
              </c:pt>
              <c:pt idx="5">
                <c:v>Oct-12</c:v>
              </c:pt>
              <c:pt idx="6">
                <c:v>Apr-13</c:v>
              </c:pt>
              <c:pt idx="7">
                <c:v>Grand Total</c:v>
              </c:pt>
            </c:strLit>
          </c:cat>
          <c:val>
            <c:numLit>
              <c:ptCount val="8"/>
              <c:pt idx="0">
                <c:v>29.87</c:v>
              </c:pt>
              <c:pt idx="1">
                <c:v>28.055</c:v>
              </c:pt>
              <c:pt idx="2">
                <c:v>27.025</c:v>
              </c:pt>
              <c:pt idx="3">
                <c:v>28.505000000000003</c:v>
              </c:pt>
              <c:pt idx="4">
                <c:v>31.295</c:v>
              </c:pt>
              <c:pt idx="5">
                <c:v>31.895</c:v>
              </c:pt>
              <c:pt idx="6">
                <c:v>31.615000000000002</c:v>
              </c:pt>
              <c:pt idx="7">
                <c:v>208.26000000000002</c:v>
              </c:pt>
            </c:numLit>
          </c:val>
        </c:ser>
        <c:axId val="59914760"/>
        <c:axId val="2361929"/>
      </c:barChart>
      <c:catAx>
        <c:axId val="5991476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2361929"/>
        <c:crosses val="autoZero"/>
        <c:auto val="0"/>
        <c:lblOffset val="100"/>
        <c:tickLblSkip val="1"/>
        <c:noMultiLvlLbl val="0"/>
      </c:catAx>
      <c:valAx>
        <c:axId val="2361929"/>
        <c:scaling>
          <c:orientation val="minMax"/>
          <c:max val="35"/>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991476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65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FY2011-FY2013 (FTE)</a:t>
            </a:r>
          </a:p>
        </c:rich>
      </c:tx>
      <c:layout>
        <c:manualLayout>
          <c:xMode val="factor"/>
          <c:yMode val="factor"/>
          <c:x val="-0.22075"/>
          <c:y val="-0.022"/>
        </c:manualLayout>
      </c:layout>
      <c:spPr>
        <a:solidFill>
          <a:srgbClr val="FFFFFF"/>
        </a:solidFill>
        <a:ln w="3175">
          <a:noFill/>
        </a:ln>
      </c:spPr>
    </c:title>
    <c:plotArea>
      <c:layout>
        <c:manualLayout>
          <c:xMode val="edge"/>
          <c:yMode val="edge"/>
          <c:x val="0.01"/>
          <c:y val="0.22525"/>
          <c:w val="0.98175"/>
          <c:h val="0.67825"/>
        </c:manualLayout>
      </c:layout>
      <c:barChart>
        <c:barDir val="col"/>
        <c:grouping val="stacked"/>
        <c:varyColors val="0"/>
        <c:ser>
          <c:idx val="0"/>
          <c:order val="0"/>
          <c:tx>
            <c:v>Sum of U.S. M&amp;O Core</c:v>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(2)'!$B$5:$B$15</c:f>
              <c:numCache/>
            </c:numRef>
          </c:val>
        </c:ser>
        <c:ser>
          <c:idx val="1"/>
          <c:order val="1"/>
          <c:tx>
            <c:v>Sum of U.S. Base Grants</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(2)'!$C$5:$C$15</c:f>
              <c:numCache/>
            </c:numRef>
          </c:val>
        </c:ser>
        <c:ser>
          <c:idx val="2"/>
          <c:order val="2"/>
          <c:tx>
            <c:v>Sum of U.S. Institutional In-Kind</c:v>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(2)'!$D$5:$D$15</c:f>
              <c:numCache/>
            </c:numRef>
          </c:val>
        </c:ser>
        <c:ser>
          <c:idx val="3"/>
          <c:order val="3"/>
          <c:tx>
            <c:v>Sum of Europe &amp; Asia Pacific In-Kind</c:v>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Lit>
              <c:ptCount val="10"/>
              <c:pt idx="0">
                <c:v>Apr-10</c:v>
              </c:pt>
              <c:pt idx="1">
                <c:v>Oct-10</c:v>
              </c:pt>
              <c:pt idx="2">
                <c:v>Apr-11</c:v>
              </c:pt>
              <c:pt idx="3">
                <c:v>Oct-11</c:v>
              </c:pt>
              <c:pt idx="4">
                <c:v>Apr-12</c:v>
              </c:pt>
              <c:pt idx="5">
                <c:v>Oct-12</c:v>
              </c:pt>
              <c:pt idx="6">
                <c:v>Apr-13</c:v>
              </c:pt>
              <c:pt idx="7">
                <c:v>Oct-13</c:v>
              </c:pt>
              <c:pt idx="8">
                <c:v>Apr-14</c:v>
              </c:pt>
              <c:pt idx="9">
                <c:v>Oct-14</c:v>
              </c:pt>
            </c:strLit>
          </c:cat>
          <c:val>
            <c:numRef>
              <c:f>'charts (2)'!$E$5:$E$15</c:f>
              <c:numCache/>
            </c:numRef>
          </c:val>
        </c:ser>
        <c:overlap val="100"/>
        <c:axId val="21257362"/>
        <c:axId val="57098531"/>
      </c:barChart>
      <c:catAx>
        <c:axId val="2125736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57098531"/>
        <c:crosses val="autoZero"/>
        <c:auto val="0"/>
        <c:lblOffset val="100"/>
        <c:tickLblSkip val="1"/>
        <c:noMultiLvlLbl val="0"/>
      </c:catAx>
      <c:valAx>
        <c:axId val="57098531"/>
        <c:scaling>
          <c:orientation val="minMax"/>
          <c:max val="9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5"/>
              <c:y val="0.143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1257362"/>
        <c:crossesAt val="1"/>
        <c:crossBetween val="between"/>
        <c:dispUnits/>
      </c:valAx>
      <c:spPr>
        <a:solidFill>
          <a:srgbClr val="FFFFFF"/>
        </a:solidFill>
        <a:ln w="3175">
          <a:noFill/>
        </a:ln>
      </c:spPr>
    </c:plotArea>
    <c:legend>
      <c:legendPos val="b"/>
      <c:layout>
        <c:manualLayout>
          <c:xMode val="edge"/>
          <c:yMode val="edge"/>
          <c:x val="0.54475"/>
          <c:y val="0.02725"/>
          <c:w val="0.42525"/>
          <c:h val="0.19025"/>
        </c:manualLayout>
      </c:layout>
      <c:overlay val="0"/>
      <c:spPr>
        <a:solidFill>
          <a:srgbClr val="FFFFFF"/>
        </a:solid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IceCube M&amp;O Responsibilities
</a:t>
            </a:r>
            <a:r>
              <a:rPr lang="en-US" cap="none" sz="1800" b="1" i="0" u="none" baseline="0">
                <a:solidFill>
                  <a:srgbClr val="000000"/>
                </a:solidFill>
              </a:rPr>
              <a:t>FY2011-FY2015 (FTE)</a:t>
            </a:r>
          </a:p>
        </c:rich>
      </c:tx>
      <c:layout>
        <c:manualLayout>
          <c:xMode val="factor"/>
          <c:yMode val="factor"/>
          <c:x val="-0.22075"/>
          <c:y val="-0.022"/>
        </c:manualLayout>
      </c:layout>
      <c:spPr>
        <a:solidFill>
          <a:srgbClr val="FFFFFF"/>
        </a:solidFill>
        <a:ln w="3175">
          <a:noFill/>
        </a:ln>
      </c:spPr>
    </c:title>
    <c:plotArea>
      <c:layout>
        <c:manualLayout>
          <c:xMode val="edge"/>
          <c:yMode val="edge"/>
          <c:x val="-0.0015"/>
          <c:y val="0.27125"/>
          <c:w val="0.9925"/>
          <c:h val="0.658"/>
        </c:manualLayout>
      </c:layout>
      <c:barChart>
        <c:barDir val="col"/>
        <c:grouping val="stacked"/>
        <c:varyColors val="0"/>
        <c:ser>
          <c:idx val="0"/>
          <c:order val="0"/>
          <c:tx>
            <c:strRef>
              <c:f>'charts (2)'!$B$4</c:f>
              <c:strCache>
                <c:ptCount val="1"/>
                <c:pt idx="0">
                  <c:v>NSF M&amp;O Core</c:v>
                </c:pt>
              </c:strCache>
            </c:strRef>
          </c:tx>
          <c:spPr>
            <a:solidFill>
              <a:srgbClr val="FF99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(2)'!$B$6:$B$15</c:f>
              <c:numCache/>
            </c:numRef>
          </c:val>
        </c:ser>
        <c:ser>
          <c:idx val="1"/>
          <c:order val="1"/>
          <c:tx>
            <c:strRef>
              <c:f>'charts (2)'!$C$4</c:f>
              <c:strCache>
                <c:ptCount val="1"/>
                <c:pt idx="0">
                  <c:v>NSF Base Grants</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(2)'!$C$6:$C$15</c:f>
              <c:numCache/>
            </c:numRef>
          </c:val>
        </c:ser>
        <c:ser>
          <c:idx val="2"/>
          <c:order val="2"/>
          <c:tx>
            <c:strRef>
              <c:f>'charts (2)'!$D$4</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(2)'!$D$6:$D$15</c:f>
              <c:numCache/>
            </c:numRef>
          </c:val>
        </c:ser>
        <c:ser>
          <c:idx val="3"/>
          <c:order val="3"/>
          <c:tx>
            <c:strRef>
              <c:f>'charts (2)'!$E$4</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Lit>
              <c:ptCount val="10"/>
              <c:pt idx="0">
                <c:v>Oct-10</c:v>
              </c:pt>
              <c:pt idx="1">
                <c:v>Apr-11</c:v>
              </c:pt>
              <c:pt idx="2">
                <c:v>Oct-11</c:v>
              </c:pt>
              <c:pt idx="3">
                <c:v>Apr-12</c:v>
              </c:pt>
              <c:pt idx="4">
                <c:v>Oct-12</c:v>
              </c:pt>
              <c:pt idx="5">
                <c:v>Apr-13</c:v>
              </c:pt>
              <c:pt idx="6">
                <c:v>Oct-13</c:v>
              </c:pt>
              <c:pt idx="7">
                <c:v>Apr-14</c:v>
              </c:pt>
              <c:pt idx="8">
                <c:v>Oct-14</c:v>
              </c:pt>
              <c:pt idx="9">
                <c:v>Apr-15</c:v>
              </c:pt>
            </c:strLit>
          </c:cat>
          <c:val>
            <c:numRef>
              <c:f>'charts (2)'!$E$6:$E$15</c:f>
              <c:numCache/>
            </c:numRef>
          </c:val>
        </c:ser>
        <c:overlap val="100"/>
        <c:axId val="44124732"/>
        <c:axId val="61578269"/>
      </c:barChart>
      <c:catAx>
        <c:axId val="441247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61578269"/>
        <c:crosses val="autoZero"/>
        <c:auto val="0"/>
        <c:lblOffset val="100"/>
        <c:tickLblSkip val="1"/>
        <c:noMultiLvlLbl val="0"/>
      </c:catAx>
      <c:valAx>
        <c:axId val="61578269"/>
        <c:scaling>
          <c:orientation val="minMax"/>
          <c:max val="100"/>
        </c:scaling>
        <c:axPos val="l"/>
        <c:title>
          <c:tx>
            <c:rich>
              <a:bodyPr vert="horz" rot="0" anchor="ctr"/>
              <a:lstStyle/>
              <a:p>
                <a:pPr algn="ctr">
                  <a:defRPr/>
                </a:pPr>
                <a:r>
                  <a:rPr lang="en-US" cap="none" sz="1400" b="0" i="0" u="none" baseline="0">
                    <a:solidFill>
                      <a:srgbClr val="000000"/>
                    </a:solidFill>
                  </a:rPr>
                  <a:t>FTE</a:t>
                </a:r>
              </a:p>
            </c:rich>
          </c:tx>
          <c:layout>
            <c:manualLayout>
              <c:xMode val="factor"/>
              <c:yMode val="factor"/>
              <c:x val="0.01025"/>
              <c:y val="0.149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4124732"/>
        <c:crossesAt val="1"/>
        <c:crossBetween val="between"/>
        <c:dispUnits/>
      </c:valAx>
      <c:spPr>
        <a:solidFill>
          <a:srgbClr val="FFFFFF"/>
        </a:solidFill>
        <a:ln w="3175">
          <a:noFill/>
        </a:ln>
      </c:spPr>
    </c:plotArea>
    <c:legend>
      <c:legendPos val="r"/>
      <c:layout>
        <c:manualLayout>
          <c:xMode val="edge"/>
          <c:yMode val="edge"/>
          <c:x val="0.54375"/>
          <c:y val="0.022"/>
          <c:w val="0.42525"/>
          <c:h val="0.1902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Proposal by Source of Funds
MoU v8.3  April 2010, FY2011 (FTE)</a:t>
            </a:r>
          </a:p>
        </c:rich>
      </c:tx>
      <c:layout>
        <c:manualLayout>
          <c:xMode val="factor"/>
          <c:yMode val="factor"/>
          <c:x val="-0.052"/>
          <c:y val="0.00225"/>
        </c:manualLayout>
      </c:layout>
      <c:spPr>
        <a:noFill/>
        <a:ln>
          <a:noFill/>
        </a:ln>
      </c:spPr>
    </c:title>
    <c:plotArea>
      <c:layout>
        <c:manualLayout>
          <c:xMode val="edge"/>
          <c:yMode val="edge"/>
          <c:x val="0.019"/>
          <c:y val="0.20325"/>
          <c:w val="0.45825"/>
          <c:h val="0.775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howLegendKey val="0"/>
              <c:showVal val="1"/>
              <c:showBubbleSize val="0"/>
              <c:showCatName val="0"/>
              <c:showSerName val="0"/>
              <c:showPercent val="1"/>
              <c:separator>
</c:separator>
            </c:dLbl>
            <c:numFmt formatCode="0.0%" sourceLinked="0"/>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WBS'!$BJ$565:$BM$565</c:f>
              <c:strCache/>
            </c:strRef>
          </c:cat>
          <c:val>
            <c:numRef>
              <c:f>'M&amp;O activities sorted by WBS'!$BJ$566:$BM$566</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WBS'!$BJ$565:$BM$565</c:f>
              <c:strCache/>
            </c:strRef>
          </c:cat>
          <c:val>
            <c:numRef>
              <c:f>'M&amp;O activities sorted by WBS'!$BJ$567:$BM$567</c:f>
              <c:numCache/>
            </c:numRef>
          </c:val>
        </c:ser>
      </c:pieChart>
      <c:spPr>
        <a:noFill/>
        <a:ln>
          <a:noFill/>
        </a:ln>
      </c:spPr>
    </c:plotArea>
    <c:legend>
      <c:legendPos val="r"/>
      <c:layout>
        <c:manualLayout>
          <c:xMode val="edge"/>
          <c:yMode val="edge"/>
          <c:x val="0.69775"/>
          <c:y val="0.45275"/>
          <c:w val="0.285"/>
          <c:h val="0.24775"/>
        </c:manualLayout>
      </c:layout>
      <c:overlay val="0"/>
      <c:spPr>
        <a:solidFill>
          <a:srgbClr val="E6E6E6"/>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E6E6E6"/>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v13.0  October 2012,  FY2013 (FTE)</a:t>
            </a:r>
          </a:p>
        </c:rich>
      </c:tx>
      <c:layout>
        <c:manualLayout>
          <c:xMode val="factor"/>
          <c:yMode val="factor"/>
          <c:x val="0.06975"/>
          <c:y val="0.00225"/>
        </c:manualLayout>
      </c:layout>
      <c:spPr>
        <a:noFill/>
        <a:ln w="3175">
          <a:noFill/>
        </a:ln>
      </c:spPr>
    </c:title>
    <c:plotArea>
      <c:layout>
        <c:manualLayout>
          <c:xMode val="edge"/>
          <c:yMode val="edge"/>
          <c:x val="0.032"/>
          <c:y val="0.22325"/>
          <c:w val="0.43725"/>
          <c:h val="0.75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WBS'!$AK$565:$AN$565</c:f>
              <c:strCache/>
            </c:strRef>
          </c:cat>
          <c:val>
            <c:numRef>
              <c:f>'M&amp;O activities sorted by WBS'!$AK$566:$AN$566</c:f>
              <c:numCache/>
            </c:numRef>
          </c:val>
        </c:ser>
      </c:pieChart>
      <c:spPr>
        <a:noFill/>
        <a:ln>
          <a:noFill/>
        </a:ln>
      </c:spPr>
    </c:plotArea>
    <c:legend>
      <c:legendPos val="r"/>
      <c:layout>
        <c:manualLayout>
          <c:xMode val="edge"/>
          <c:yMode val="edge"/>
          <c:x val="0.70925"/>
          <c:y val="0.44125"/>
          <c:w val="0.2815"/>
          <c:h val="0.248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v12.0  March 2012,  FY2012 (FTE)</a:t>
            </a:r>
          </a:p>
        </c:rich>
      </c:tx>
      <c:layout>
        <c:manualLayout>
          <c:xMode val="factor"/>
          <c:yMode val="factor"/>
          <c:x val="0.04575"/>
          <c:y val="-0.01125"/>
        </c:manualLayout>
      </c:layout>
      <c:spPr>
        <a:noFill/>
        <a:ln w="3175">
          <a:noFill/>
        </a:ln>
      </c:spPr>
    </c:title>
    <c:plotArea>
      <c:layout>
        <c:manualLayout>
          <c:xMode val="edge"/>
          <c:yMode val="edge"/>
          <c:x val="0.023"/>
          <c:y val="0.206"/>
          <c:w val="0.43725"/>
          <c:h val="0.75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WBS'!$AQ$565:$AT$565</c:f>
              <c:strCache/>
            </c:strRef>
          </c:cat>
          <c:val>
            <c:numRef>
              <c:f>'M&amp;O activities sorted by WBS'!$AQ$566:$AT$566</c:f>
              <c:numCache/>
            </c:numRef>
          </c:val>
        </c:ser>
      </c:pieChart>
      <c:spPr>
        <a:noFill/>
        <a:ln>
          <a:noFill/>
        </a:ln>
      </c:spPr>
    </c:plotArea>
    <c:legend>
      <c:legendPos val="r"/>
      <c:layout>
        <c:manualLayout>
          <c:xMode val="edge"/>
          <c:yMode val="edge"/>
          <c:x val="0.70375"/>
          <c:y val="0.44125"/>
          <c:w val="0.2805"/>
          <c:h val="0.248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v11.0  September 2011,  FY2012 (FTE)</a:t>
            </a:r>
          </a:p>
        </c:rich>
      </c:tx>
      <c:layout>
        <c:manualLayout>
          <c:xMode val="factor"/>
          <c:yMode val="factor"/>
          <c:x val="0.07075"/>
          <c:y val="-0.01125"/>
        </c:manualLayout>
      </c:layout>
      <c:spPr>
        <a:noFill/>
        <a:ln w="3175">
          <a:noFill/>
        </a:ln>
      </c:spPr>
    </c:title>
    <c:plotArea>
      <c:layout>
        <c:manualLayout>
          <c:xMode val="edge"/>
          <c:yMode val="edge"/>
          <c:x val="0.0285"/>
          <c:y val="0.206"/>
          <c:w val="0.4275"/>
          <c:h val="0.75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WBS'!$AW$565:$AZ$565</c:f>
              <c:strCache/>
            </c:strRef>
          </c:cat>
          <c:val>
            <c:numRef>
              <c:f>'M&amp;O activities sorted by WBS'!$AW$566:$AZ$566</c:f>
              <c:numCache/>
            </c:numRef>
          </c:val>
        </c:ser>
      </c:pieChart>
      <c:spPr>
        <a:noFill/>
        <a:ln>
          <a:noFill/>
        </a:ln>
      </c:spPr>
    </c:plotArea>
    <c:legend>
      <c:legendPos val="r"/>
      <c:layout>
        <c:manualLayout>
          <c:xMode val="edge"/>
          <c:yMode val="edge"/>
          <c:x val="0.70825"/>
          <c:y val="0.4275"/>
          <c:w val="0.275"/>
          <c:h val="0.248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Source of Funds
MoU v10.0  April 2011,  FY2011 (FTE)</a:t>
            </a:r>
          </a:p>
        </c:rich>
      </c:tx>
      <c:layout>
        <c:manualLayout>
          <c:xMode val="factor"/>
          <c:yMode val="factor"/>
          <c:x val="0.0505"/>
          <c:y val="-0.01125"/>
        </c:manualLayout>
      </c:layout>
      <c:spPr>
        <a:noFill/>
        <a:ln w="3175">
          <a:noFill/>
        </a:ln>
      </c:spPr>
    </c:title>
    <c:plotArea>
      <c:layout>
        <c:manualLayout>
          <c:xMode val="edge"/>
          <c:yMode val="edge"/>
          <c:x val="0.013"/>
          <c:y val="0.21275"/>
          <c:w val="0.4575"/>
          <c:h val="0.738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99FF"/>
              </a:solidFill>
              <a:ln w="12700">
                <a:solidFill>
                  <a:srgbClr val="000000"/>
                </a:solidFill>
              </a:ln>
            </c:spPr>
          </c:dPt>
          <c:dPt>
            <c:idx val="2"/>
            <c:spPr>
              <a:solidFill>
                <a:srgbClr val="9999FF"/>
              </a:solidFill>
              <a:ln w="12700">
                <a:solidFill>
                  <a:srgbClr val="000000"/>
                </a:solidFill>
              </a:ln>
            </c:spPr>
          </c:dPt>
          <c:dPt>
            <c:idx val="3"/>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WBS'!$AW$565:$AZ$565</c:f>
              <c:strCache/>
            </c:strRef>
          </c:cat>
          <c:val>
            <c:numRef>
              <c:f>'M&amp;O activities sorted by WBS'!$AW$566:$AZ$566</c:f>
              <c:numCache/>
            </c:numRef>
          </c:val>
        </c:ser>
      </c:pieChart>
      <c:spPr>
        <a:noFill/>
        <a:ln>
          <a:noFill/>
        </a:ln>
      </c:spPr>
    </c:plotArea>
    <c:legend>
      <c:legendPos val="r"/>
      <c:layout>
        <c:manualLayout>
          <c:xMode val="edge"/>
          <c:yMode val="edge"/>
          <c:x val="0.689"/>
          <c:y val="0.4345"/>
          <c:w val="0.29975"/>
          <c:h val="0.2487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IceCube M&amp;O Responsibilities by Source of Funds
</a:t>
            </a:r>
            <a:r>
              <a:rPr lang="en-US" cap="none" sz="1400" b="1" i="0" u="none" baseline="0">
                <a:solidFill>
                  <a:srgbClr val="000000"/>
                </a:solidFill>
              </a:rPr>
              <a:t>(FTE)</a:t>
            </a:r>
          </a:p>
        </c:rich>
      </c:tx>
      <c:layout>
        <c:manualLayout>
          <c:xMode val="factor"/>
          <c:yMode val="factor"/>
          <c:x val="-0.1955"/>
          <c:y val="-0.01125"/>
        </c:manualLayout>
      </c:layout>
      <c:spPr>
        <a:noFill/>
        <a:ln w="3175">
          <a:noFill/>
        </a:ln>
      </c:spPr>
    </c:title>
    <c:plotArea>
      <c:layout>
        <c:manualLayout>
          <c:xMode val="edge"/>
          <c:yMode val="edge"/>
          <c:x val="0.01525"/>
          <c:y val="0.21625"/>
          <c:w val="0.883"/>
          <c:h val="0.7825"/>
        </c:manualLayout>
      </c:layout>
      <c:barChart>
        <c:barDir val="col"/>
        <c:grouping val="stacked"/>
        <c:varyColors val="0"/>
        <c:ser>
          <c:idx val="0"/>
          <c:order val="0"/>
          <c:tx>
            <c:strRef>
              <c:f>'M&amp;O activities sorted by WBS'!$U$591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WBS'!$T$592:$T$600</c:f>
              <c:strCache/>
            </c:strRef>
          </c:cat>
          <c:val>
            <c:numRef>
              <c:f>'M&amp;O activities sorted by WBS'!$U$592:$U$600</c:f>
              <c:numCache/>
            </c:numRef>
          </c:val>
        </c:ser>
        <c:ser>
          <c:idx val="1"/>
          <c:order val="1"/>
          <c:tx>
            <c:strRef>
              <c:f>'M&amp;O activities sorted by WBS'!$V$591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WBS'!$T$592:$T$600</c:f>
              <c:strCache/>
            </c:strRef>
          </c:cat>
          <c:val>
            <c:numRef>
              <c:f>'M&amp;O activities sorted by WBS'!$V$592:$V$600</c:f>
              <c:numCache/>
            </c:numRef>
          </c:val>
        </c:ser>
        <c:ser>
          <c:idx val="2"/>
          <c:order val="2"/>
          <c:tx>
            <c:strRef>
              <c:f>'M&amp;O activities sorted by WBS'!$W$591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'M&amp;O activities sorted by WBS'!$T$592:$T$600</c:f>
              <c:strCache/>
            </c:strRef>
          </c:cat>
          <c:val>
            <c:numRef>
              <c:f>'M&amp;O activities sorted by WBS'!$W$592:$W$600</c:f>
              <c:numCache/>
            </c:numRef>
          </c:val>
        </c:ser>
        <c:ser>
          <c:idx val="3"/>
          <c:order val="3"/>
          <c:tx>
            <c:strRef>
              <c:f>'M&amp;O activities sorted by WBS'!$X$591</c:f>
              <c:strCache>
                <c:ptCount val="1"/>
                <c:pt idx="0">
                  <c:v>Non-US Institutional In-Kind</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defRPr>
                  </a:pPr>
                </a:p>
              </c:txPr>
              <c:numFmt formatCode="#,##0.0" sourceLinked="0"/>
              <c:spPr>
                <a:noFill/>
                <a:ln w="3175">
                  <a:noFill/>
                </a:ln>
              </c:spPr>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defRPr>
                </a:pPr>
              </a:p>
            </c:txPr>
            <c:dLblPos val="ctr"/>
            <c:showLegendKey val="0"/>
            <c:showVal val="1"/>
            <c:showBubbleSize val="0"/>
            <c:showCatName val="0"/>
            <c:showSerName val="0"/>
            <c:showPercent val="0"/>
          </c:dLbls>
          <c:cat>
            <c:strRef>
              <c:f>'M&amp;O activities sorted by WBS'!$T$592:$T$600</c:f>
              <c:strCache/>
            </c:strRef>
          </c:cat>
          <c:val>
            <c:numRef>
              <c:f>'M&amp;O activities sorted by WBS'!$X$592:$X$600</c:f>
              <c:numCache/>
            </c:numRef>
          </c:val>
        </c:ser>
        <c:overlap val="100"/>
        <c:gapWidth val="79"/>
        <c:axId val="21171796"/>
        <c:axId val="56328437"/>
      </c:barChart>
      <c:catAx>
        <c:axId val="21171796"/>
        <c:scaling>
          <c:orientation val="minMax"/>
        </c:scaling>
        <c:axPos val="b"/>
        <c:title>
          <c:tx>
            <c:rich>
              <a:bodyPr vert="horz" rot="0" anchor="ctr"/>
              <a:lstStyle/>
              <a:p>
                <a:pPr algn="ctr">
                  <a:defRPr/>
                </a:pPr>
                <a:r>
                  <a:rPr lang="en-US" cap="none" sz="1400" b="1" i="0" u="none" baseline="0">
                    <a:solidFill>
                      <a:srgbClr val="000000"/>
                    </a:solidFill>
                  </a:rPr>
                  <a:t>MoUs
</a:t>
                </a:r>
                <a:r>
                  <a:rPr lang="en-US" cap="none" sz="1400" b="1" i="0" u="none" baseline="0">
                    <a:solidFill>
                      <a:srgbClr val="000000"/>
                    </a:solidFill>
                  </a:rPr>
                  <a:t>Updates</a:t>
                </a:r>
              </a:p>
            </c:rich>
          </c:tx>
          <c:layout>
            <c:manualLayout>
              <c:xMode val="factor"/>
              <c:yMode val="factor"/>
              <c:x val="0.01275"/>
              <c:y val="0.13875"/>
            </c:manualLayout>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56328437"/>
        <c:crosses val="autoZero"/>
        <c:auto val="1"/>
        <c:lblOffset val="100"/>
        <c:tickLblSkip val="1"/>
        <c:noMultiLvlLbl val="0"/>
      </c:catAx>
      <c:valAx>
        <c:axId val="56328437"/>
        <c:scaling>
          <c:orientation val="minMax"/>
        </c:scaling>
        <c:axPos val="l"/>
        <c:title>
          <c:tx>
            <c:rich>
              <a:bodyPr vert="horz" rot="0" anchor="ctr"/>
              <a:lstStyle/>
              <a:p>
                <a:pPr algn="ctr">
                  <a:defRPr/>
                </a:pPr>
                <a:r>
                  <a:rPr lang="en-US" cap="none" sz="1400" b="1" i="0" u="none" baseline="0">
                    <a:solidFill>
                      <a:srgbClr val="000000"/>
                    </a:solidFill>
                  </a:rPr>
                  <a:t>FTE</a:t>
                </a:r>
              </a:p>
            </c:rich>
          </c:tx>
          <c:layout>
            <c:manualLayout>
              <c:xMode val="factor"/>
              <c:yMode val="factor"/>
              <c:x val="0.00825"/>
              <c:y val="0.156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21171796"/>
        <c:crossesAt val="1"/>
        <c:crossBetween val="between"/>
        <c:dispUnits/>
      </c:valAx>
      <c:spPr>
        <a:solidFill>
          <a:srgbClr val="FFFFFF"/>
        </a:solidFill>
        <a:ln w="3175">
          <a:noFill/>
        </a:ln>
      </c:spPr>
    </c:plotArea>
    <c:legend>
      <c:legendPos val="r"/>
      <c:layout>
        <c:manualLayout>
          <c:xMode val="edge"/>
          <c:yMode val="edge"/>
          <c:x val="0.73025"/>
          <c:y val="0.332"/>
          <c:w val="0.2525"/>
          <c:h val="0.2565"/>
        </c:manualLayout>
      </c:layout>
      <c:overlay val="0"/>
      <c:spPr>
        <a:noFill/>
        <a:ln w="3175">
          <a:noFill/>
        </a:ln>
      </c:spPr>
      <c:txPr>
        <a:bodyPr vert="horz" rot="0"/>
        <a:lstStyle/>
        <a:p>
          <a:pPr>
            <a:defRPr lang="en-US" cap="none" sz="78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IceCube M&amp;O Responsibilities by Source of Funds
</a:t>
            </a:r>
            <a:r>
              <a:rPr lang="en-US" cap="none" sz="1100" b="1" i="0" u="none" baseline="0">
                <a:solidFill>
                  <a:srgbClr val="000000"/>
                </a:solidFill>
              </a:rPr>
              <a:t>FY2011-FY2013 (FTE)</a:t>
            </a:r>
          </a:p>
        </c:rich>
      </c:tx>
      <c:layout>
        <c:manualLayout>
          <c:xMode val="factor"/>
          <c:yMode val="factor"/>
          <c:x val="-0.192"/>
          <c:y val="-0.02175"/>
        </c:manualLayout>
      </c:layout>
      <c:spPr>
        <a:noFill/>
        <a:ln w="3175">
          <a:noFill/>
        </a:ln>
      </c:spPr>
    </c:title>
    <c:plotArea>
      <c:layout>
        <c:manualLayout>
          <c:xMode val="edge"/>
          <c:yMode val="edge"/>
          <c:x val="-0.017"/>
          <c:y val="0.2165"/>
          <c:w val="0.969"/>
          <c:h val="0.74225"/>
        </c:manualLayout>
      </c:layout>
      <c:barChart>
        <c:barDir val="col"/>
        <c:grouping val="clustered"/>
        <c:varyColors val="0"/>
        <c:ser>
          <c:idx val="0"/>
          <c:order val="0"/>
          <c:tx>
            <c:strRef>
              <c:f>'M&amp;O activities sorted by WBS'!$U$591</c:f>
              <c:strCache>
                <c:ptCount val="1"/>
                <c:pt idx="0">
                  <c:v>U.S. M&amp;O Core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WBS'!$T$592:$T$600</c:f>
              <c:strCache/>
            </c:strRef>
          </c:cat>
          <c:val>
            <c:numRef>
              <c:f>'M&amp;O activities sorted by WBS'!$U$592:$U$600</c:f>
              <c:numCache/>
            </c:numRef>
          </c:val>
        </c:ser>
        <c:ser>
          <c:idx val="1"/>
          <c:order val="1"/>
          <c:tx>
            <c:strRef>
              <c:f>'M&amp;O activities sorted by WBS'!$V$591</c:f>
              <c:strCache>
                <c:ptCount val="1"/>
                <c:pt idx="0">
                  <c:v>U.S. Base Grants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WBS'!$T$592:$T$600</c:f>
              <c:strCache/>
            </c:strRef>
          </c:cat>
          <c:val>
            <c:numRef>
              <c:f>'M&amp;O activities sorted by WBS'!$V$592:$V$600</c:f>
              <c:numCache/>
            </c:numRef>
          </c:val>
        </c:ser>
        <c:ser>
          <c:idx val="2"/>
          <c:order val="2"/>
          <c:tx>
            <c:strRef>
              <c:f>'M&amp;O activities sorted by WBS'!$W$591</c:f>
              <c:strCache>
                <c:ptCount val="1"/>
                <c:pt idx="0">
                  <c:v>U.S. Institutional In-Kind</c:v>
                </c:pt>
              </c:strCache>
            </c:strRef>
          </c:tx>
          <c:spPr>
            <a:solidFill>
              <a:srgbClr val="B7DEE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WBS'!$T$592:$T$600</c:f>
              <c:strCache/>
            </c:strRef>
          </c:cat>
          <c:val>
            <c:numRef>
              <c:f>'M&amp;O activities sorted by WBS'!$W$592:$W$600</c:f>
              <c:numCache/>
            </c:numRef>
          </c:val>
        </c:ser>
        <c:ser>
          <c:idx val="3"/>
          <c:order val="3"/>
          <c:tx>
            <c:strRef>
              <c:f>'M&amp;O activities sorted by WBS'!$X$591</c:f>
              <c:strCache>
                <c:ptCount val="1"/>
                <c:pt idx="0">
                  <c:v>Non-US Institutional In-Kind</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'M&amp;O activities sorted by WBS'!$T$592:$T$600</c:f>
              <c:strCache/>
            </c:strRef>
          </c:cat>
          <c:val>
            <c:numRef>
              <c:f>'M&amp;O activities sorted by WBS'!$X$592:$X$600</c:f>
              <c:numCache/>
            </c:numRef>
          </c:val>
        </c:ser>
        <c:overlap val="-42"/>
        <c:gapWidth val="0"/>
        <c:axId val="37193886"/>
        <c:axId val="66309519"/>
      </c:barChart>
      <c:catAx>
        <c:axId val="37193886"/>
        <c:scaling>
          <c:orientation val="minMax"/>
        </c:scaling>
        <c:axPos val="b"/>
        <c:title>
          <c:tx>
            <c:rich>
              <a:bodyPr vert="horz" rot="0" anchor="ctr"/>
              <a:lstStyle/>
              <a:p>
                <a:pPr algn="ctr">
                  <a:defRPr/>
                </a:pPr>
                <a:r>
                  <a:rPr lang="en-US" cap="none" sz="900" b="1" i="0" u="none" baseline="0">
                    <a:solidFill>
                      <a:srgbClr val="000000"/>
                    </a:solidFill>
                  </a:rPr>
                  <a:t>MoUs
</a:t>
                </a:r>
                <a:r>
                  <a:rPr lang="en-US" cap="none" sz="900" b="1" i="0" u="none" baseline="0">
                    <a:solidFill>
                      <a:srgbClr val="000000"/>
                    </a:solidFill>
                  </a:rPr>
                  <a:t>Updates</a:t>
                </a:r>
              </a:p>
            </c:rich>
          </c:tx>
          <c:layout>
            <c:manualLayout>
              <c:xMode val="factor"/>
              <c:yMode val="factor"/>
              <c:x val="0.03675"/>
              <c:y val="0.114"/>
            </c:manualLayout>
          </c:layout>
          <c:overlay val="0"/>
          <c:spPr>
            <a:noFill/>
            <a:ln w="3175">
              <a:noFill/>
            </a:ln>
          </c:spPr>
        </c:title>
        <c:delete val="0"/>
        <c:numFmt formatCode="mmm-yy"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66309519"/>
        <c:crosses val="autoZero"/>
        <c:auto val="1"/>
        <c:lblOffset val="100"/>
        <c:tickLblSkip val="6"/>
        <c:noMultiLvlLbl val="0"/>
      </c:catAx>
      <c:valAx>
        <c:axId val="66309519"/>
        <c:scaling>
          <c:orientation val="minMax"/>
          <c:max val="40"/>
        </c:scaling>
        <c:axPos val="l"/>
        <c:title>
          <c:tx>
            <c:rich>
              <a:bodyPr vert="horz" rot="0" anchor="ctr"/>
              <a:lstStyle/>
              <a:p>
                <a:pPr algn="ctr">
                  <a:defRPr/>
                </a:pPr>
                <a:r>
                  <a:rPr lang="en-US" cap="none" sz="1000" b="1" i="0" u="none" baseline="0">
                    <a:solidFill>
                      <a:srgbClr val="000000"/>
                    </a:solidFill>
                  </a:rPr>
                  <a:t>FTE</a:t>
                </a:r>
              </a:p>
            </c:rich>
          </c:tx>
          <c:layout>
            <c:manualLayout>
              <c:xMode val="factor"/>
              <c:yMode val="factor"/>
              <c:x val="0.00875"/>
              <c:y val="0.151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7193886"/>
        <c:crossesAt val="1"/>
        <c:crossBetween val="between"/>
        <c:dispUnits/>
      </c:valAx>
      <c:spPr>
        <a:solidFill>
          <a:srgbClr val="FFFFFF"/>
        </a:solidFill>
        <a:ln w="3175">
          <a:noFill/>
        </a:ln>
      </c:spPr>
    </c:plotArea>
    <c:legend>
      <c:legendPos val="r"/>
      <c:layout>
        <c:manualLayout>
          <c:xMode val="edge"/>
          <c:yMode val="edge"/>
          <c:x val="0.757"/>
          <c:y val="0.34775"/>
          <c:w val="0.2265"/>
          <c:h val="0.23925"/>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IceCube M&amp;O Responsibilities
MoU v15.0  October 2013 (FTE)</a:t>
            </a:r>
          </a:p>
        </c:rich>
      </c:tx>
      <c:layout>
        <c:manualLayout>
          <c:xMode val="factor"/>
          <c:yMode val="factor"/>
          <c:x val="-0.03225"/>
          <c:y val="-0.018"/>
        </c:manualLayout>
      </c:layout>
      <c:spPr>
        <a:noFill/>
        <a:ln w="3175">
          <a:noFill/>
        </a:ln>
      </c:spPr>
    </c:title>
    <c:plotArea>
      <c:layout>
        <c:manualLayout>
          <c:xMode val="edge"/>
          <c:yMode val="edge"/>
          <c:x val="0.0315"/>
          <c:y val="0.19725"/>
          <c:w val="0.4285"/>
          <c:h val="0.778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000000"/>
                </a:solidFill>
              </a:ln>
            </c:spPr>
          </c:dPt>
          <c:dPt>
            <c:idx val="1"/>
            <c:spPr>
              <a:solidFill>
                <a:srgbClr val="C0504D"/>
              </a:solidFill>
              <a:ln w="12700">
                <a:solidFill>
                  <a:srgbClr val="000000"/>
                </a:solidFill>
              </a:ln>
            </c:spPr>
          </c:dPt>
          <c:dPt>
            <c:idx val="2"/>
            <c:spPr>
              <a:solidFill>
                <a:srgbClr val="9BBB59"/>
              </a:solidFill>
              <a:ln w="12700">
                <a:solidFill>
                  <a:srgbClr val="000000"/>
                </a:solidFill>
              </a:ln>
            </c:spPr>
          </c:dPt>
          <c:dPt>
            <c:idx val="3"/>
            <c:spPr>
              <a:solidFill>
                <a:srgbClr val="8064A2"/>
              </a:solidFill>
              <a:ln w="12700">
                <a:solidFill>
                  <a:srgbClr val="000000"/>
                </a:solidFill>
              </a:ln>
            </c:spPr>
          </c:dPt>
          <c:dLbls>
            <c:dLbl>
              <c:idx val="0"/>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1"/>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dLbl>
              <c:idx val="3"/>
              <c:layout>
                <c:manualLayout>
                  <c:x val="0"/>
                  <c:y val="0"/>
                </c:manualLayout>
              </c:layout>
              <c:txPr>
                <a:bodyPr vert="horz" rot="0" anchor="ctr"/>
                <a:lstStyle/>
                <a:p>
                  <a:pPr algn="ctr">
                    <a:defRPr lang="en-US" cap="none" sz="1200" b="1" i="0" u="none" baseline="0">
                      <a:solidFill>
                        <a:srgbClr val="000000"/>
                      </a:solidFill>
                      <a:latin typeface="Arial"/>
                      <a:ea typeface="Arial"/>
                      <a:cs typeface="Arial"/>
                    </a:defRPr>
                  </a:pPr>
                </a:p>
              </c:txPr>
              <c:numFmt formatCode="0.0%" sourceLinked="0"/>
              <c:spPr>
                <a:noFill/>
                <a:ln w="3175">
                  <a:noFill/>
                </a:ln>
              </c:spPr>
              <c:showLegendKey val="0"/>
              <c:showVal val="1"/>
              <c:showBubbleSize val="0"/>
              <c:showCatName val="0"/>
              <c:showSerName val="0"/>
              <c:showPercent val="1"/>
              <c:separator>
</c:separator>
            </c:dLbl>
            <c:numFmt formatCode="0.0%" sourceLinked="0"/>
            <c:spPr>
              <a:noFill/>
              <a:ln w="3175">
                <a:noFill/>
              </a:ln>
            </c:spPr>
            <c:txPr>
              <a:bodyPr vert="horz" rot="0" anchor="ctr"/>
              <a:lstStyle/>
              <a:p>
                <a:pPr algn="ctr">
                  <a:defRPr lang="en-US" cap="none" sz="1200" b="1" i="0" u="none" baseline="0">
                    <a:solidFill>
                      <a:srgbClr val="000000"/>
                    </a:solidFill>
                    <a:latin typeface="Arial"/>
                    <a:ea typeface="Arial"/>
                    <a:cs typeface="Arial"/>
                  </a:defRPr>
                </a:pPr>
              </a:p>
            </c:txPr>
            <c:showLegendKey val="0"/>
            <c:showVal val="1"/>
            <c:showBubbleSize val="0"/>
            <c:showCatName val="0"/>
            <c:showSerName val="0"/>
            <c:showLeaderLines val="1"/>
            <c:showPercent val="1"/>
            <c:separator>
</c:separator>
          </c:dLbls>
          <c:cat>
            <c:strRef>
              <c:f>'M&amp;O activities sorted by WBS'!$AC$565:$AF$565</c:f>
              <c:strCache/>
            </c:strRef>
          </c:cat>
          <c:val>
            <c:numRef>
              <c:f>'M&amp;O activities sorted by WBS'!$AC$566:$AF$566</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cat>
            <c:strRef>
              <c:f>'M&amp;O activities sorted by WBS'!$AC$565:$AF$565</c:f>
              <c:strCache/>
            </c:strRef>
          </c:cat>
          <c:val>
            <c:numRef>
              <c:f>'M&amp;O activities sorted by WBS'!$AC$567:$AF$567</c:f>
              <c:numCache/>
            </c:numRef>
          </c:val>
        </c:ser>
      </c:pieChart>
      <c:spPr>
        <a:noFill/>
        <a:ln>
          <a:noFill/>
        </a:ln>
      </c:spPr>
    </c:plotArea>
    <c:legend>
      <c:legendPos val="r"/>
      <c:layout>
        <c:manualLayout>
          <c:xMode val="edge"/>
          <c:yMode val="edge"/>
          <c:x val="0.6505"/>
          <c:y val="0.43475"/>
          <c:w val="0.337"/>
          <c:h val="0.2882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569</xdr:row>
      <xdr:rowOff>38100</xdr:rowOff>
    </xdr:from>
    <xdr:to>
      <xdr:col>25</xdr:col>
      <xdr:colOff>114300</xdr:colOff>
      <xdr:row>589</xdr:row>
      <xdr:rowOff>19050</xdr:rowOff>
    </xdr:to>
    <xdr:graphicFrame>
      <xdr:nvGraphicFramePr>
        <xdr:cNvPr id="1" name="Chart 307"/>
        <xdr:cNvGraphicFramePr/>
      </xdr:nvGraphicFramePr>
      <xdr:xfrm>
        <a:off x="18535650" y="140931900"/>
        <a:ext cx="4981575" cy="3429000"/>
      </xdr:xfrm>
      <a:graphic>
        <a:graphicData uri="http://schemas.openxmlformats.org/drawingml/2006/chart">
          <c:chart xmlns:c="http://schemas.openxmlformats.org/drawingml/2006/chart" r:id="rId1"/>
        </a:graphicData>
      </a:graphic>
    </xdr:graphicFrame>
    <xdr:clientData/>
  </xdr:twoCellAnchor>
  <xdr:twoCellAnchor>
    <xdr:from>
      <xdr:col>60</xdr:col>
      <xdr:colOff>19050</xdr:colOff>
      <xdr:row>568</xdr:row>
      <xdr:rowOff>152400</xdr:rowOff>
    </xdr:from>
    <xdr:to>
      <xdr:col>65</xdr:col>
      <xdr:colOff>266700</xdr:colOff>
      <xdr:row>585</xdr:row>
      <xdr:rowOff>152400</xdr:rowOff>
    </xdr:to>
    <xdr:graphicFrame>
      <xdr:nvGraphicFramePr>
        <xdr:cNvPr id="2" name="Chart 308"/>
        <xdr:cNvGraphicFramePr/>
      </xdr:nvGraphicFramePr>
      <xdr:xfrm>
        <a:off x="52206525" y="140874750"/>
        <a:ext cx="4629150" cy="291465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569</xdr:row>
      <xdr:rowOff>9525</xdr:rowOff>
    </xdr:from>
    <xdr:to>
      <xdr:col>40</xdr:col>
      <xdr:colOff>209550</xdr:colOff>
      <xdr:row>586</xdr:row>
      <xdr:rowOff>0</xdr:rowOff>
    </xdr:to>
    <xdr:graphicFrame>
      <xdr:nvGraphicFramePr>
        <xdr:cNvPr id="3" name="Chart 307"/>
        <xdr:cNvGraphicFramePr/>
      </xdr:nvGraphicFramePr>
      <xdr:xfrm>
        <a:off x="30861000" y="140903325"/>
        <a:ext cx="4686300" cy="2905125"/>
      </xdr:xfrm>
      <a:graphic>
        <a:graphicData uri="http://schemas.openxmlformats.org/drawingml/2006/chart">
          <c:chart xmlns:c="http://schemas.openxmlformats.org/drawingml/2006/chart" r:id="rId3"/>
        </a:graphicData>
      </a:graphic>
    </xdr:graphicFrame>
    <xdr:clientData/>
  </xdr:twoCellAnchor>
  <xdr:twoCellAnchor>
    <xdr:from>
      <xdr:col>40</xdr:col>
      <xdr:colOff>571500</xdr:colOff>
      <xdr:row>569</xdr:row>
      <xdr:rowOff>9525</xdr:rowOff>
    </xdr:from>
    <xdr:to>
      <xdr:col>46</xdr:col>
      <xdr:colOff>9525</xdr:colOff>
      <xdr:row>586</xdr:row>
      <xdr:rowOff>0</xdr:rowOff>
    </xdr:to>
    <xdr:graphicFrame>
      <xdr:nvGraphicFramePr>
        <xdr:cNvPr id="4" name="Chart 307"/>
        <xdr:cNvGraphicFramePr/>
      </xdr:nvGraphicFramePr>
      <xdr:xfrm>
        <a:off x="35909250" y="140903325"/>
        <a:ext cx="4714875" cy="2905125"/>
      </xdr:xfrm>
      <a:graphic>
        <a:graphicData uri="http://schemas.openxmlformats.org/drawingml/2006/chart">
          <c:chart xmlns:c="http://schemas.openxmlformats.org/drawingml/2006/chart" r:id="rId4"/>
        </a:graphicData>
      </a:graphic>
    </xdr:graphicFrame>
    <xdr:clientData/>
  </xdr:twoCellAnchor>
  <xdr:twoCellAnchor>
    <xdr:from>
      <xdr:col>46</xdr:col>
      <xdr:colOff>571500</xdr:colOff>
      <xdr:row>569</xdr:row>
      <xdr:rowOff>9525</xdr:rowOff>
    </xdr:from>
    <xdr:to>
      <xdr:col>52</xdr:col>
      <xdr:colOff>9525</xdr:colOff>
      <xdr:row>586</xdr:row>
      <xdr:rowOff>0</xdr:rowOff>
    </xdr:to>
    <xdr:graphicFrame>
      <xdr:nvGraphicFramePr>
        <xdr:cNvPr id="5" name="Chart 307"/>
        <xdr:cNvGraphicFramePr/>
      </xdr:nvGraphicFramePr>
      <xdr:xfrm>
        <a:off x="41186100" y="140903325"/>
        <a:ext cx="4810125" cy="2905125"/>
      </xdr:xfrm>
      <a:graphic>
        <a:graphicData uri="http://schemas.openxmlformats.org/drawingml/2006/chart">
          <c:chart xmlns:c="http://schemas.openxmlformats.org/drawingml/2006/chart" r:id="rId5"/>
        </a:graphicData>
      </a:graphic>
    </xdr:graphicFrame>
    <xdr:clientData/>
  </xdr:twoCellAnchor>
  <xdr:twoCellAnchor>
    <xdr:from>
      <xdr:col>52</xdr:col>
      <xdr:colOff>571500</xdr:colOff>
      <xdr:row>569</xdr:row>
      <xdr:rowOff>9525</xdr:rowOff>
    </xdr:from>
    <xdr:to>
      <xdr:col>58</xdr:col>
      <xdr:colOff>9525</xdr:colOff>
      <xdr:row>586</xdr:row>
      <xdr:rowOff>0</xdr:rowOff>
    </xdr:to>
    <xdr:graphicFrame>
      <xdr:nvGraphicFramePr>
        <xdr:cNvPr id="6" name="Chart 307"/>
        <xdr:cNvGraphicFramePr/>
      </xdr:nvGraphicFramePr>
      <xdr:xfrm>
        <a:off x="46558200" y="140903325"/>
        <a:ext cx="4419600" cy="2905125"/>
      </xdr:xfrm>
      <a:graphic>
        <a:graphicData uri="http://schemas.openxmlformats.org/drawingml/2006/chart">
          <c:chart xmlns:c="http://schemas.openxmlformats.org/drawingml/2006/chart" r:id="rId6"/>
        </a:graphicData>
      </a:graphic>
    </xdr:graphicFrame>
    <xdr:clientData/>
  </xdr:twoCellAnchor>
  <xdr:twoCellAnchor>
    <xdr:from>
      <xdr:col>19</xdr:col>
      <xdr:colOff>171450</xdr:colOff>
      <xdr:row>605</xdr:row>
      <xdr:rowOff>95250</xdr:rowOff>
    </xdr:from>
    <xdr:to>
      <xdr:col>26</xdr:col>
      <xdr:colOff>742950</xdr:colOff>
      <xdr:row>627</xdr:row>
      <xdr:rowOff>66675</xdr:rowOff>
    </xdr:to>
    <xdr:graphicFrame>
      <xdr:nvGraphicFramePr>
        <xdr:cNvPr id="7" name="Chart 1"/>
        <xdr:cNvGraphicFramePr/>
      </xdr:nvGraphicFramePr>
      <xdr:xfrm>
        <a:off x="18707100" y="153362025"/>
        <a:ext cx="6038850" cy="3524250"/>
      </xdr:xfrm>
      <a:graphic>
        <a:graphicData uri="http://schemas.openxmlformats.org/drawingml/2006/chart">
          <c:chart xmlns:c="http://schemas.openxmlformats.org/drawingml/2006/chart" r:id="rId7"/>
        </a:graphicData>
      </a:graphic>
    </xdr:graphicFrame>
    <xdr:clientData/>
  </xdr:twoCellAnchor>
  <xdr:twoCellAnchor>
    <xdr:from>
      <xdr:col>35</xdr:col>
      <xdr:colOff>657225</xdr:colOff>
      <xdr:row>620</xdr:row>
      <xdr:rowOff>133350</xdr:rowOff>
    </xdr:from>
    <xdr:to>
      <xdr:col>37</xdr:col>
      <xdr:colOff>57150</xdr:colOff>
      <xdr:row>622</xdr:row>
      <xdr:rowOff>57150</xdr:rowOff>
    </xdr:to>
    <xdr:sp>
      <xdr:nvSpPr>
        <xdr:cNvPr id="8" name="TextBox 2"/>
        <xdr:cNvSpPr txBox="1">
          <a:spLocks noChangeArrowheads="1"/>
        </xdr:cNvSpPr>
      </xdr:nvSpPr>
      <xdr:spPr>
        <a:xfrm>
          <a:off x="31518225" y="155819475"/>
          <a:ext cx="1190625" cy="247650"/>
        </a:xfrm>
        <a:prstGeom prst="rect">
          <a:avLst/>
        </a:prstGeom>
        <a:noFill/>
        <a:ln w="9525" cmpd="sng">
          <a:noFill/>
        </a:ln>
      </xdr:spPr>
      <xdr:txBody>
        <a:bodyPr vertOverflow="clip" wrap="square"/>
        <a:p>
          <a:pPr algn="ctr">
            <a:defRPr/>
          </a:pPr>
          <a:r>
            <a:rPr lang="en-US" cap="none" sz="1000" b="1" i="0" u="none" baseline="0">
              <a:solidFill>
                <a:srgbClr val="808080"/>
              </a:solidFill>
            </a:rPr>
            <a:t>FY2011 Actual</a:t>
          </a:r>
        </a:p>
      </xdr:txBody>
    </xdr:sp>
    <xdr:clientData/>
  </xdr:twoCellAnchor>
  <xdr:twoCellAnchor>
    <xdr:from>
      <xdr:col>13</xdr:col>
      <xdr:colOff>0</xdr:colOff>
      <xdr:row>620</xdr:row>
      <xdr:rowOff>38100</xdr:rowOff>
    </xdr:from>
    <xdr:to>
      <xdr:col>13</xdr:col>
      <xdr:colOff>0</xdr:colOff>
      <xdr:row>623</xdr:row>
      <xdr:rowOff>0</xdr:rowOff>
    </xdr:to>
    <xdr:sp>
      <xdr:nvSpPr>
        <xdr:cNvPr id="9" name="TextBox 13"/>
        <xdr:cNvSpPr txBox="1">
          <a:spLocks noChangeArrowheads="1"/>
        </xdr:cNvSpPr>
      </xdr:nvSpPr>
      <xdr:spPr>
        <a:xfrm>
          <a:off x="14411325" y="155724225"/>
          <a:ext cx="0" cy="447675"/>
        </a:xfrm>
        <a:prstGeom prst="rect">
          <a:avLst/>
        </a:prstGeom>
        <a:noFill/>
        <a:ln w="9525" cmpd="sng">
          <a:noFill/>
        </a:ln>
      </xdr:spPr>
      <xdr:txBody>
        <a:bodyPr vertOverflow="clip" wrap="square"/>
        <a:p>
          <a:pPr algn="ctr">
            <a:defRPr/>
          </a:pPr>
          <a:r>
            <a:rPr lang="en-US" cap="none" sz="1000" b="1" i="0" u="none" baseline="0">
              <a:solidFill>
                <a:srgbClr val="808080"/>
              </a:solidFill>
              <a:latin typeface="Calibri"/>
              <a:ea typeface="Calibri"/>
              <a:cs typeface="Calibri"/>
            </a:rPr>
            <a:t>FY2011
</a:t>
          </a:r>
          <a:r>
            <a:rPr lang="en-US" cap="none" sz="1000" b="1" i="0" u="none" baseline="0">
              <a:solidFill>
                <a:srgbClr val="808080"/>
              </a:solidFill>
              <a:latin typeface="Calibri"/>
              <a:ea typeface="Calibri"/>
              <a:cs typeface="Calibri"/>
            </a:rPr>
            <a:t>Proposal</a:t>
          </a:r>
        </a:p>
      </xdr:txBody>
    </xdr:sp>
    <xdr:clientData/>
  </xdr:twoCellAnchor>
  <xdr:twoCellAnchor>
    <xdr:from>
      <xdr:col>19</xdr:col>
      <xdr:colOff>161925</xdr:colOff>
      <xdr:row>631</xdr:row>
      <xdr:rowOff>133350</xdr:rowOff>
    </xdr:from>
    <xdr:to>
      <xdr:col>25</xdr:col>
      <xdr:colOff>152400</xdr:colOff>
      <xdr:row>650</xdr:row>
      <xdr:rowOff>133350</xdr:rowOff>
    </xdr:to>
    <xdr:graphicFrame>
      <xdr:nvGraphicFramePr>
        <xdr:cNvPr id="10" name="Chart 14"/>
        <xdr:cNvGraphicFramePr/>
      </xdr:nvGraphicFramePr>
      <xdr:xfrm>
        <a:off x="18697575" y="157600650"/>
        <a:ext cx="4857750" cy="3076575"/>
      </xdr:xfrm>
      <a:graphic>
        <a:graphicData uri="http://schemas.openxmlformats.org/drawingml/2006/chart">
          <c:chart xmlns:c="http://schemas.openxmlformats.org/drawingml/2006/chart" r:id="rId8"/>
        </a:graphicData>
      </a:graphic>
    </xdr:graphicFrame>
    <xdr:clientData/>
  </xdr:twoCellAnchor>
  <xdr:twoCellAnchor>
    <xdr:from>
      <xdr:col>27</xdr:col>
      <xdr:colOff>0</xdr:colOff>
      <xdr:row>569</xdr:row>
      <xdr:rowOff>0</xdr:rowOff>
    </xdr:from>
    <xdr:to>
      <xdr:col>33</xdr:col>
      <xdr:colOff>400050</xdr:colOff>
      <xdr:row>585</xdr:row>
      <xdr:rowOff>171450</xdr:rowOff>
    </xdr:to>
    <xdr:graphicFrame>
      <xdr:nvGraphicFramePr>
        <xdr:cNvPr id="11" name="Chart 307"/>
        <xdr:cNvGraphicFramePr/>
      </xdr:nvGraphicFramePr>
      <xdr:xfrm>
        <a:off x="24765000" y="140893800"/>
        <a:ext cx="4972050" cy="2914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2</xdr:row>
      <xdr:rowOff>142875</xdr:rowOff>
    </xdr:from>
    <xdr:to>
      <xdr:col>35</xdr:col>
      <xdr:colOff>523875</xdr:colOff>
      <xdr:row>34</xdr:row>
      <xdr:rowOff>238125</xdr:rowOff>
    </xdr:to>
    <xdr:grpSp>
      <xdr:nvGrpSpPr>
        <xdr:cNvPr id="1" name="Group 8"/>
        <xdr:cNvGrpSpPr>
          <a:grpSpLocks/>
        </xdr:cNvGrpSpPr>
      </xdr:nvGrpSpPr>
      <xdr:grpSpPr>
        <a:xfrm>
          <a:off x="17497425" y="600075"/>
          <a:ext cx="16278225" cy="9991725"/>
          <a:chOff x="9059335" y="629709"/>
          <a:chExt cx="16388288" cy="10080624"/>
        </a:xfrm>
        <a:solidFill>
          <a:srgbClr val="FFFFFF"/>
        </a:solidFill>
      </xdr:grpSpPr>
      <xdr:graphicFrame>
        <xdr:nvGraphicFramePr>
          <xdr:cNvPr id="2" name="Chart 1"/>
          <xdr:cNvGraphicFramePr/>
        </xdr:nvGraphicFramePr>
        <xdr:xfrm>
          <a:off x="9067529" y="629709"/>
          <a:ext cx="15765533" cy="5133558"/>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9059335" y="5763267"/>
          <a:ext cx="4486294" cy="4947066"/>
        </xdr:xfrm>
        <a:graphic>
          <a:graphicData uri="http://schemas.openxmlformats.org/drawingml/2006/chart">
            <c:chart xmlns:c="http://schemas.openxmlformats.org/drawingml/2006/chart" r:id="rId2"/>
          </a:graphicData>
        </a:graphic>
      </xdr:graphicFrame>
      <xdr:graphicFrame>
        <xdr:nvGraphicFramePr>
          <xdr:cNvPr id="4" name="Chart 3"/>
          <xdr:cNvGraphicFramePr/>
        </xdr:nvGraphicFramePr>
        <xdr:xfrm>
          <a:off x="12980233" y="5763267"/>
          <a:ext cx="4535459" cy="4947066"/>
        </xdr:xfrm>
        <a:graphic>
          <a:graphicData uri="http://schemas.openxmlformats.org/drawingml/2006/chart">
            <c:chart xmlns:c="http://schemas.openxmlformats.org/drawingml/2006/chart" r:id="rId3"/>
          </a:graphicData>
        </a:graphic>
      </xdr:graphicFrame>
      <xdr:graphicFrame>
        <xdr:nvGraphicFramePr>
          <xdr:cNvPr id="5" name="Chart 4"/>
          <xdr:cNvGraphicFramePr/>
        </xdr:nvGraphicFramePr>
        <xdr:xfrm>
          <a:off x="16917519" y="5763267"/>
          <a:ext cx="4543653" cy="4947066"/>
        </xdr:xfrm>
        <a:graphic>
          <a:graphicData uri="http://schemas.openxmlformats.org/drawingml/2006/chart">
            <c:chart xmlns:c="http://schemas.openxmlformats.org/drawingml/2006/chart" r:id="rId4"/>
          </a:graphicData>
        </a:graphic>
      </xdr:graphicFrame>
      <xdr:graphicFrame>
        <xdr:nvGraphicFramePr>
          <xdr:cNvPr id="6" name="Chart 5"/>
          <xdr:cNvGraphicFramePr/>
        </xdr:nvGraphicFramePr>
        <xdr:xfrm>
          <a:off x="20912164" y="5763267"/>
          <a:ext cx="4535459" cy="4947066"/>
        </xdr:xfrm>
        <a:graphic>
          <a:graphicData uri="http://schemas.openxmlformats.org/drawingml/2006/chart">
            <c:chart xmlns:c="http://schemas.openxmlformats.org/drawingml/2006/chart" r:id="rId5"/>
          </a:graphicData>
        </a:graphic>
      </xdr:graphicFrame>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0.70575</cdr:x>
      <cdr:y>0.76425</cdr:y>
    </cdr:from>
    <cdr:to>
      <cdr:x>0.96675</cdr:x>
      <cdr:y>0.82925</cdr:y>
    </cdr:to>
    <cdr:sp>
      <cdr:nvSpPr>
        <cdr:cNvPr id="1" name="TextBox 2"/>
        <cdr:cNvSpPr txBox="1">
          <a:spLocks noChangeArrowheads="1"/>
        </cdr:cNvSpPr>
      </cdr:nvSpPr>
      <cdr:spPr>
        <a:xfrm>
          <a:off x="7200900" y="4591050"/>
          <a:ext cx="2667000" cy="390525"/>
        </a:xfrm>
        <a:prstGeom prst="rect">
          <a:avLst/>
        </a:prstGeom>
        <a:noFill/>
        <a:ln w="9525" cmpd="sng">
          <a:noFill/>
        </a:ln>
      </cdr:spPr>
      <cdr:txBody>
        <a:bodyPr vertOverflow="clip" wrap="square"/>
        <a:p>
          <a:pPr algn="ctr">
            <a:defRPr/>
          </a:pPr>
          <a:r>
            <a:rPr lang="en-US" cap="none" sz="1000" b="1" i="0" u="none" baseline="0">
              <a:solidFill>
                <a:srgbClr val="000000"/>
              </a:solidFill>
            </a:rPr>
            <a:t>FY2013 Actual</a:t>
          </a:r>
        </a:p>
      </cdr:txBody>
    </cdr:sp>
  </cdr:relSizeAnchor>
  <cdr:relSizeAnchor xmlns:cdr="http://schemas.openxmlformats.org/drawingml/2006/chartDrawing">
    <cdr:from>
      <cdr:x>0.44975</cdr:x>
      <cdr:y>0.76075</cdr:y>
    </cdr:from>
    <cdr:to>
      <cdr:x>0.68475</cdr:x>
      <cdr:y>0.82575</cdr:y>
    </cdr:to>
    <cdr:sp>
      <cdr:nvSpPr>
        <cdr:cNvPr id="2" name="TextBox 2"/>
        <cdr:cNvSpPr txBox="1">
          <a:spLocks noChangeArrowheads="1"/>
        </cdr:cNvSpPr>
      </cdr:nvSpPr>
      <cdr:spPr>
        <a:xfrm>
          <a:off x="4591050" y="4572000"/>
          <a:ext cx="2400300" cy="390525"/>
        </a:xfrm>
        <a:prstGeom prst="rect">
          <a:avLst/>
        </a:prstGeom>
        <a:noFill/>
        <a:ln w="9525" cmpd="sng">
          <a:noFill/>
        </a:ln>
      </cdr:spPr>
      <cdr:txBody>
        <a:bodyPr vertOverflow="clip" wrap="square"/>
        <a:p>
          <a:pPr algn="ctr">
            <a:defRPr/>
          </a:pPr>
          <a:r>
            <a:rPr lang="en-US" cap="none" sz="1000" b="1" i="0" u="none" baseline="0">
              <a:solidFill>
                <a:srgbClr val="000000"/>
              </a:solidFill>
            </a:rPr>
            <a:t>FY2012 Actual</a:t>
          </a:r>
        </a:p>
      </cdr:txBody>
    </cdr:sp>
  </cdr:relSizeAnchor>
  <cdr:relSizeAnchor xmlns:cdr="http://schemas.openxmlformats.org/drawingml/2006/chartDrawing">
    <cdr:from>
      <cdr:x>0.2105</cdr:x>
      <cdr:y>0.7615</cdr:y>
    </cdr:from>
    <cdr:to>
      <cdr:x>0.44475</cdr:x>
      <cdr:y>0.82625</cdr:y>
    </cdr:to>
    <cdr:sp>
      <cdr:nvSpPr>
        <cdr:cNvPr id="3" name="TextBox 2"/>
        <cdr:cNvSpPr txBox="1">
          <a:spLocks noChangeArrowheads="1"/>
        </cdr:cNvSpPr>
      </cdr:nvSpPr>
      <cdr:spPr>
        <a:xfrm>
          <a:off x="2143125" y="4572000"/>
          <a:ext cx="2390775" cy="390525"/>
        </a:xfrm>
        <a:prstGeom prst="rect">
          <a:avLst/>
        </a:prstGeom>
        <a:noFill/>
        <a:ln w="9525" cmpd="sng">
          <a:noFill/>
        </a:ln>
      </cdr:spPr>
      <cdr:txBody>
        <a:bodyPr vertOverflow="clip" wrap="square"/>
        <a:p>
          <a:pPr algn="ctr">
            <a:defRPr/>
          </a:pPr>
          <a:r>
            <a:rPr lang="en-US" cap="none" sz="1000" b="1" i="0" u="none" baseline="0">
              <a:solidFill>
                <a:srgbClr val="000000"/>
              </a:solidFill>
            </a:rPr>
            <a:t>FY2011 Actual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12</xdr:row>
      <xdr:rowOff>104775</xdr:rowOff>
    </xdr:from>
    <xdr:to>
      <xdr:col>9</xdr:col>
      <xdr:colOff>28575</xdr:colOff>
      <xdr:row>49</xdr:row>
      <xdr:rowOff>123825</xdr:rowOff>
    </xdr:to>
    <xdr:graphicFrame>
      <xdr:nvGraphicFramePr>
        <xdr:cNvPr id="1" name="Chart 1"/>
        <xdr:cNvGraphicFramePr/>
      </xdr:nvGraphicFramePr>
      <xdr:xfrm>
        <a:off x="647700" y="1952625"/>
        <a:ext cx="10210800" cy="6010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cdr:x>
      <cdr:y>0.32</cdr:y>
    </cdr:from>
    <cdr:to>
      <cdr:x>0.307</cdr:x>
      <cdr:y>0.373</cdr:y>
    </cdr:to>
    <cdr:sp>
      <cdr:nvSpPr>
        <cdr:cNvPr id="1" name="TextBox 1"/>
        <cdr:cNvSpPr txBox="1">
          <a:spLocks noChangeArrowheads="1"/>
        </cdr:cNvSpPr>
      </cdr:nvSpPr>
      <cdr:spPr>
        <a:xfrm>
          <a:off x="1352550" y="1247775"/>
          <a:ext cx="523875" cy="2095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0.351</cdr:x>
      <cdr:y>0.3125</cdr:y>
    </cdr:from>
    <cdr:to>
      <cdr:x>0.438</cdr:x>
      <cdr:y>0.3725</cdr:y>
    </cdr:to>
    <cdr:sp>
      <cdr:nvSpPr>
        <cdr:cNvPr id="2" name="TextBox 1"/>
        <cdr:cNvSpPr txBox="1">
          <a:spLocks noChangeArrowheads="1"/>
        </cdr:cNvSpPr>
      </cdr:nvSpPr>
      <cdr:spPr>
        <a:xfrm>
          <a:off x="2152650" y="1219200"/>
          <a:ext cx="533400" cy="238125"/>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0.48575</cdr:x>
      <cdr:y>0.2995</cdr:y>
    </cdr:from>
    <cdr:to>
      <cdr:x>0.57275</cdr:x>
      <cdr:y>0.36825</cdr:y>
    </cdr:to>
    <cdr:sp>
      <cdr:nvSpPr>
        <cdr:cNvPr id="3" name="TextBox 1"/>
        <cdr:cNvSpPr txBox="1">
          <a:spLocks noChangeArrowheads="1"/>
        </cdr:cNvSpPr>
      </cdr:nvSpPr>
      <cdr:spPr>
        <a:xfrm>
          <a:off x="2971800" y="1171575"/>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0.62425</cdr:x>
      <cdr:y>0.1865</cdr:y>
    </cdr:from>
    <cdr:to>
      <cdr:x>0.71125</cdr:x>
      <cdr:y>0.346</cdr:y>
    </cdr:to>
    <cdr:sp>
      <cdr:nvSpPr>
        <cdr:cNvPr id="4" name="TextBox 1"/>
        <cdr:cNvSpPr txBox="1">
          <a:spLocks noChangeArrowheads="1"/>
        </cdr:cNvSpPr>
      </cdr:nvSpPr>
      <cdr:spPr>
        <a:xfrm>
          <a:off x="3829050" y="723900"/>
          <a:ext cx="533400" cy="62865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0.76175</cdr:x>
      <cdr:y>0.142</cdr:y>
    </cdr:from>
    <cdr:to>
      <cdr:x>0.84975</cdr:x>
      <cdr:y>0.2995</cdr:y>
    </cdr:to>
    <cdr:sp>
      <cdr:nvSpPr>
        <cdr:cNvPr id="5" name="TextBox 1"/>
        <cdr:cNvSpPr txBox="1">
          <a:spLocks noChangeArrowheads="1"/>
        </cdr:cNvSpPr>
      </cdr:nvSpPr>
      <cdr:spPr>
        <a:xfrm>
          <a:off x="4667250" y="552450"/>
          <a:ext cx="542925" cy="61912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0.89175</cdr:x>
      <cdr:y>0.135</cdr:y>
    </cdr:from>
    <cdr:to>
      <cdr:x>0.979</cdr:x>
      <cdr:y>0.25825</cdr:y>
    </cdr:to>
    <cdr:sp>
      <cdr:nvSpPr>
        <cdr:cNvPr id="6" name="TextBox 1"/>
        <cdr:cNvSpPr txBox="1">
          <a:spLocks noChangeArrowheads="1"/>
        </cdr:cNvSpPr>
      </cdr:nvSpPr>
      <cdr:spPr>
        <a:xfrm>
          <a:off x="5467350" y="523875"/>
          <a:ext cx="533400" cy="485775"/>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0.0835</cdr:x>
      <cdr:y>0.22175</cdr:y>
    </cdr:from>
    <cdr:to>
      <cdr:x>0.1675</cdr:x>
      <cdr:y>0.35575</cdr:y>
    </cdr:to>
    <cdr:sp>
      <cdr:nvSpPr>
        <cdr:cNvPr id="7" name="TextBox 1"/>
        <cdr:cNvSpPr txBox="1">
          <a:spLocks noChangeArrowheads="1"/>
        </cdr:cNvSpPr>
      </cdr:nvSpPr>
      <cdr:spPr>
        <a:xfrm>
          <a:off x="504825" y="866775"/>
          <a:ext cx="514350" cy="523875"/>
        </a:xfrm>
        <a:prstGeom prst="rect">
          <a:avLst/>
        </a:prstGeom>
        <a:noFill/>
        <a:ln w="9525" cmpd="sng">
          <a:noFill/>
        </a:ln>
      </cdr:spPr>
      <cdr:txBody>
        <a:bodyPr vertOverflow="clip" wrap="square"/>
        <a:p>
          <a:pPr algn="l">
            <a:defRPr/>
          </a:pPr>
          <a:r>
            <a:rPr lang="en-US" cap="none" sz="1400" b="1" i="0" u="none" baseline="0">
              <a:solidFill>
                <a:srgbClr val="000000"/>
              </a:solidFill>
            </a:rPr>
            <a:t>83.3</a:t>
          </a:r>
        </a:p>
      </cdr:txBody>
    </cdr:sp>
  </cdr:relSizeAnchor>
  <cdr:relSizeAnchor xmlns:cdr="http://schemas.openxmlformats.org/drawingml/2006/chartDrawing">
    <cdr:from>
      <cdr:x>0.011</cdr:x>
      <cdr:y>0.87275</cdr:y>
    </cdr:from>
    <cdr:to>
      <cdr:x>0.23875</cdr:x>
      <cdr:y>0.964</cdr:y>
    </cdr:to>
    <cdr:sp>
      <cdr:nvSpPr>
        <cdr:cNvPr id="8" name="TextBox 2"/>
        <cdr:cNvSpPr txBox="1">
          <a:spLocks noChangeArrowheads="1"/>
        </cdr:cNvSpPr>
      </cdr:nvSpPr>
      <cdr:spPr>
        <a:xfrm>
          <a:off x="66675" y="3409950"/>
          <a:ext cx="1400175" cy="361950"/>
        </a:xfrm>
        <a:prstGeom prst="rect">
          <a:avLst/>
        </a:prstGeom>
        <a:noFill/>
        <a:ln w="9525" cmpd="sng">
          <a:noFill/>
        </a:ln>
      </cdr:spPr>
      <cdr:txBody>
        <a:bodyPr vertOverflow="clip" wrap="square"/>
        <a:p>
          <a:pPr algn="ctr">
            <a:defRPr/>
          </a:pPr>
          <a:r>
            <a:rPr lang="en-US" cap="none" sz="1200" b="1" i="0" u="none" baseline="0">
              <a:solidFill>
                <a:srgbClr val="008000"/>
              </a:solidFill>
              <a:latin typeface="Calibri"/>
              <a:ea typeface="Calibri"/>
              <a:cs typeface="Calibri"/>
            </a:rPr>
            <a:t>FY2011
</a:t>
          </a:r>
          <a:r>
            <a:rPr lang="en-US" cap="none" sz="1200" b="1" i="0" u="none" baseline="0">
              <a:solidFill>
                <a:srgbClr val="008000"/>
              </a:solidFill>
              <a:latin typeface="Calibri"/>
              <a:ea typeface="Calibri"/>
              <a:cs typeface="Calibri"/>
            </a:rPr>
            <a:t>Proposal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0.32075</cdr:y>
    </cdr:from>
    <cdr:to>
      <cdr:x>0.15725</cdr:x>
      <cdr:y>0.38375</cdr:y>
    </cdr:to>
    <cdr:sp>
      <cdr:nvSpPr>
        <cdr:cNvPr id="1" name="TextBox 1"/>
        <cdr:cNvSpPr txBox="1">
          <a:spLocks noChangeArrowheads="1"/>
        </cdr:cNvSpPr>
      </cdr:nvSpPr>
      <cdr:spPr>
        <a:xfrm>
          <a:off x="419100" y="1247775"/>
          <a:ext cx="542925" cy="247650"/>
        </a:xfrm>
        <a:prstGeom prst="rect">
          <a:avLst/>
        </a:prstGeom>
        <a:noFill/>
        <a:ln w="9525" cmpd="sng">
          <a:noFill/>
        </a:ln>
      </cdr:spPr>
      <cdr:txBody>
        <a:bodyPr vertOverflow="clip" wrap="square"/>
        <a:p>
          <a:pPr algn="l">
            <a:defRPr/>
          </a:pPr>
          <a:r>
            <a:rPr lang="en-US" cap="none" sz="1400" b="1" i="0" u="none" baseline="0">
              <a:solidFill>
                <a:srgbClr val="000000"/>
              </a:solidFill>
            </a:rPr>
            <a:t>80.7</a:t>
          </a:r>
        </a:p>
      </cdr:txBody>
    </cdr:sp>
  </cdr:relSizeAnchor>
  <cdr:relSizeAnchor xmlns:cdr="http://schemas.openxmlformats.org/drawingml/2006/chartDrawing">
    <cdr:from>
      <cdr:x>0.161</cdr:x>
      <cdr:y>0.3255</cdr:y>
    </cdr:from>
    <cdr:to>
      <cdr:x>0.24775</cdr:x>
      <cdr:y>0.389</cdr:y>
    </cdr:to>
    <cdr:sp>
      <cdr:nvSpPr>
        <cdr:cNvPr id="2" name="TextBox 1"/>
        <cdr:cNvSpPr txBox="1">
          <a:spLocks noChangeArrowheads="1"/>
        </cdr:cNvSpPr>
      </cdr:nvSpPr>
      <cdr:spPr>
        <a:xfrm>
          <a:off x="981075" y="1266825"/>
          <a:ext cx="533400" cy="247650"/>
        </a:xfrm>
        <a:prstGeom prst="rect">
          <a:avLst/>
        </a:prstGeom>
        <a:noFill/>
        <a:ln w="9525" cmpd="sng">
          <a:noFill/>
        </a:ln>
      </cdr:spPr>
      <cdr:txBody>
        <a:bodyPr vertOverflow="clip" wrap="square"/>
        <a:p>
          <a:pPr algn="l">
            <a:defRPr/>
          </a:pPr>
          <a:r>
            <a:rPr lang="en-US" cap="none" sz="1400" b="1" i="0" u="none" baseline="0">
              <a:solidFill>
                <a:srgbClr val="000000"/>
              </a:solidFill>
            </a:rPr>
            <a:t>80.2</a:t>
          </a:r>
        </a:p>
      </cdr:txBody>
    </cdr:sp>
  </cdr:relSizeAnchor>
  <cdr:relSizeAnchor xmlns:cdr="http://schemas.openxmlformats.org/drawingml/2006/chartDrawing">
    <cdr:from>
      <cdr:x>0.258</cdr:x>
      <cdr:y>0.31675</cdr:y>
    </cdr:from>
    <cdr:to>
      <cdr:x>0.34475</cdr:x>
      <cdr:y>0.386</cdr:y>
    </cdr:to>
    <cdr:sp>
      <cdr:nvSpPr>
        <cdr:cNvPr id="3" name="TextBox 1"/>
        <cdr:cNvSpPr txBox="1">
          <a:spLocks noChangeArrowheads="1"/>
        </cdr:cNvSpPr>
      </cdr:nvSpPr>
      <cdr:spPr>
        <a:xfrm>
          <a:off x="1581150" y="1238250"/>
          <a:ext cx="533400" cy="266700"/>
        </a:xfrm>
        <a:prstGeom prst="rect">
          <a:avLst/>
        </a:prstGeom>
        <a:noFill/>
        <a:ln w="9525" cmpd="sng">
          <a:noFill/>
        </a:ln>
      </cdr:spPr>
      <cdr:txBody>
        <a:bodyPr vertOverflow="clip" wrap="square"/>
        <a:p>
          <a:pPr algn="l">
            <a:defRPr/>
          </a:pPr>
          <a:r>
            <a:rPr lang="en-US" cap="none" sz="1400" b="1" i="0" u="none" baseline="0">
              <a:solidFill>
                <a:srgbClr val="000000"/>
              </a:solidFill>
            </a:rPr>
            <a:t>82.0</a:t>
          </a:r>
        </a:p>
      </cdr:txBody>
    </cdr:sp>
  </cdr:relSizeAnchor>
  <cdr:relSizeAnchor xmlns:cdr="http://schemas.openxmlformats.org/drawingml/2006/chartDrawing">
    <cdr:from>
      <cdr:x>0.3485</cdr:x>
      <cdr:y>0.29125</cdr:y>
    </cdr:from>
    <cdr:to>
      <cdr:x>0.4355</cdr:x>
      <cdr:y>0.40725</cdr:y>
    </cdr:to>
    <cdr:sp>
      <cdr:nvSpPr>
        <cdr:cNvPr id="4" name="TextBox 1"/>
        <cdr:cNvSpPr txBox="1">
          <a:spLocks noChangeArrowheads="1"/>
        </cdr:cNvSpPr>
      </cdr:nvSpPr>
      <cdr:spPr>
        <a:xfrm>
          <a:off x="2133600" y="11334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85.6</a:t>
          </a:r>
        </a:p>
      </cdr:txBody>
    </cdr:sp>
  </cdr:relSizeAnchor>
  <cdr:relSizeAnchor xmlns:cdr="http://schemas.openxmlformats.org/drawingml/2006/chartDrawing">
    <cdr:from>
      <cdr:x>0.44</cdr:x>
      <cdr:y>0.29475</cdr:y>
    </cdr:from>
    <cdr:to>
      <cdr:x>0.52775</cdr:x>
      <cdr:y>0.4</cdr:y>
    </cdr:to>
    <cdr:sp>
      <cdr:nvSpPr>
        <cdr:cNvPr id="5" name="TextBox 1"/>
        <cdr:cNvSpPr txBox="1">
          <a:spLocks noChangeArrowheads="1"/>
        </cdr:cNvSpPr>
      </cdr:nvSpPr>
      <cdr:spPr>
        <a:xfrm>
          <a:off x="2695575" y="1152525"/>
          <a:ext cx="542925" cy="409575"/>
        </a:xfrm>
        <a:prstGeom prst="rect">
          <a:avLst/>
        </a:prstGeom>
        <a:noFill/>
        <a:ln w="9525" cmpd="sng">
          <a:noFill/>
        </a:ln>
      </cdr:spPr>
      <cdr:txBody>
        <a:bodyPr vertOverflow="clip" wrap="square"/>
        <a:p>
          <a:pPr algn="l">
            <a:defRPr/>
          </a:pPr>
          <a:r>
            <a:rPr lang="en-US" cap="none" sz="1400" b="1" i="0" u="none" baseline="0">
              <a:solidFill>
                <a:srgbClr val="000000"/>
              </a:solidFill>
            </a:rPr>
            <a:t>88.3</a:t>
          </a:r>
        </a:p>
      </cdr:txBody>
    </cdr:sp>
  </cdr:relSizeAnchor>
  <cdr:relSizeAnchor xmlns:cdr="http://schemas.openxmlformats.org/drawingml/2006/chartDrawing">
    <cdr:from>
      <cdr:x>0.5315</cdr:x>
      <cdr:y>0.28525</cdr:y>
    </cdr:from>
    <cdr:to>
      <cdr:x>0.6185</cdr:x>
      <cdr:y>0.38175</cdr:y>
    </cdr:to>
    <cdr:sp>
      <cdr:nvSpPr>
        <cdr:cNvPr id="6" name="TextBox 1"/>
        <cdr:cNvSpPr txBox="1">
          <a:spLocks noChangeArrowheads="1"/>
        </cdr:cNvSpPr>
      </cdr:nvSpPr>
      <cdr:spPr>
        <a:xfrm>
          <a:off x="3257550" y="1114425"/>
          <a:ext cx="533400" cy="381000"/>
        </a:xfrm>
        <a:prstGeom prst="rect">
          <a:avLst/>
        </a:prstGeom>
        <a:noFill/>
        <a:ln w="9525" cmpd="sng">
          <a:noFill/>
        </a:ln>
      </cdr:spPr>
      <cdr:txBody>
        <a:bodyPr vertOverflow="clip" wrap="square"/>
        <a:p>
          <a:pPr algn="l">
            <a:defRPr/>
          </a:pPr>
          <a:r>
            <a:rPr lang="en-US" cap="none" sz="1400" b="1" i="0" u="none" baseline="0">
              <a:solidFill>
                <a:srgbClr val="000000"/>
              </a:solidFill>
            </a:rPr>
            <a:t>89.5</a:t>
          </a:r>
        </a:p>
      </cdr:txBody>
    </cdr:sp>
  </cdr:relSizeAnchor>
  <cdr:relSizeAnchor xmlns:cdr="http://schemas.openxmlformats.org/drawingml/2006/chartDrawing">
    <cdr:from>
      <cdr:x>0.06375</cdr:x>
      <cdr:y>0.92625</cdr:y>
    </cdr:from>
    <cdr:to>
      <cdr:x>0.2505</cdr:x>
      <cdr:y>1</cdr:y>
    </cdr:to>
    <cdr:grpSp>
      <cdr:nvGrpSpPr>
        <cdr:cNvPr id="7" name="Group 45"/>
        <cdr:cNvGrpSpPr>
          <a:grpSpLocks/>
        </cdr:cNvGrpSpPr>
      </cdr:nvGrpSpPr>
      <cdr:grpSpPr>
        <a:xfrm>
          <a:off x="390525" y="3619500"/>
          <a:ext cx="1143000" cy="333375"/>
          <a:chOff x="0" y="0"/>
          <a:chExt cx="1412184" cy="323314"/>
        </a:xfrm>
        <a:solidFill>
          <a:srgbClr val="FFFFFF"/>
        </a:solidFill>
      </cdr:grpSpPr>
      <cdr:sp>
        <cdr:nvSpPr>
          <cdr:cNvPr id="8" name="TextBox 2"/>
          <cdr:cNvSpPr txBox="1">
            <a:spLocks noChangeArrowheads="1"/>
          </cdr:cNvSpPr>
        </cdr:nvSpPr>
        <cdr:spPr>
          <a:xfrm>
            <a:off x="0" y="-50678"/>
            <a:ext cx="1346164"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FY2011</a:t>
            </a:r>
          </a:p>
        </cdr:txBody>
      </cdr:sp>
      <cdr:sp>
        <cdr:nvSpPr>
          <cdr:cNvPr id="9" name="Straight Arrow Connector 17"/>
          <cdr:cNvSpPr>
            <a:spLocks/>
          </cdr:cNvSpPr>
        </cdr:nvSpPr>
        <cdr:spPr>
          <a:xfrm flipV="1">
            <a:off x="0" y="281606"/>
            <a:ext cx="1412184"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0.24875</cdr:x>
      <cdr:y>0.9305</cdr:y>
    </cdr:from>
    <cdr:to>
      <cdr:x>0.44575</cdr:x>
      <cdr:y>1</cdr:y>
    </cdr:to>
    <cdr:grpSp>
      <cdr:nvGrpSpPr>
        <cdr:cNvPr id="10" name="Group 46"/>
        <cdr:cNvGrpSpPr>
          <a:grpSpLocks/>
        </cdr:cNvGrpSpPr>
      </cdr:nvGrpSpPr>
      <cdr:grpSpPr>
        <a:xfrm>
          <a:off x="1524000" y="3638550"/>
          <a:ext cx="1209675" cy="333375"/>
          <a:chOff x="1647825" y="9525"/>
          <a:chExt cx="1493197" cy="312915"/>
        </a:xfrm>
        <a:solidFill>
          <a:srgbClr val="FFFFFF"/>
        </a:solidFill>
      </cdr:grpSpPr>
      <cdr:sp>
        <cdr:nvSpPr>
          <cdr:cNvPr id="11" name="TextBox 2"/>
          <cdr:cNvSpPr txBox="1">
            <a:spLocks noChangeArrowheads="1"/>
          </cdr:cNvSpPr>
        </cdr:nvSpPr>
        <cdr:spPr>
          <a:xfrm>
            <a:off x="1647825" y="-41166"/>
            <a:ext cx="1359929" cy="312915"/>
          </a:xfrm>
          <a:prstGeom prst="rect">
            <a:avLst/>
          </a:prstGeom>
          <a:noFill/>
          <a:ln w="9525" cmpd="sng">
            <a:noFill/>
          </a:ln>
        </cdr:spPr>
        <cdr:txBody>
          <a:bodyPr vertOverflow="clip" wrap="square"/>
          <a:p>
            <a:pPr algn="ctr">
              <a:defRPr/>
            </a:pPr>
            <a:r>
              <a:rPr lang="en-US" cap="none" sz="1200" b="1" i="0" u="none" baseline="0">
                <a:solidFill>
                  <a:srgbClr val="0066CC"/>
                </a:solidFill>
              </a:rPr>
              <a:t>FY2012</a:t>
            </a:r>
          </a:p>
        </cdr:txBody>
      </cdr:sp>
      <cdr:sp>
        <cdr:nvSpPr>
          <cdr:cNvPr id="12" name="Straight Arrow Connector 15"/>
          <cdr:cNvSpPr>
            <a:spLocks/>
          </cdr:cNvSpPr>
        </cdr:nvSpPr>
        <cdr:spPr>
          <a:xfrm flipV="1">
            <a:off x="1647825" y="263768"/>
            <a:ext cx="149319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0.4485</cdr:x>
      <cdr:y>0.9305</cdr:y>
    </cdr:from>
    <cdr:to>
      <cdr:x>0.6305</cdr:x>
      <cdr:y>1</cdr:y>
    </cdr:to>
    <cdr:grpSp>
      <cdr:nvGrpSpPr>
        <cdr:cNvPr id="13" name="Group 47"/>
        <cdr:cNvGrpSpPr>
          <a:grpSpLocks/>
        </cdr:cNvGrpSpPr>
      </cdr:nvGrpSpPr>
      <cdr:grpSpPr>
        <a:xfrm>
          <a:off x="2743200" y="3638550"/>
          <a:ext cx="1114425" cy="333375"/>
          <a:chOff x="3336925" y="9525"/>
          <a:chExt cx="1377032" cy="323314"/>
        </a:xfrm>
        <a:solidFill>
          <a:srgbClr val="FFFFFF"/>
        </a:solidFill>
      </cdr:grpSpPr>
      <cdr:sp>
        <cdr:nvSpPr>
          <cdr:cNvPr id="14" name="TextBox 2"/>
          <cdr:cNvSpPr txBox="1">
            <a:spLocks noChangeArrowheads="1"/>
          </cdr:cNvSpPr>
        </cdr:nvSpPr>
        <cdr:spPr>
          <a:xfrm>
            <a:off x="3336925" y="-41153"/>
            <a:ext cx="1348459" cy="323314"/>
          </a:xfrm>
          <a:prstGeom prst="rect">
            <a:avLst/>
          </a:prstGeom>
          <a:noFill/>
          <a:ln w="9525" cmpd="sng">
            <a:noFill/>
          </a:ln>
        </cdr:spPr>
        <cdr:txBody>
          <a:bodyPr vertOverflow="clip" wrap="square"/>
          <a:p>
            <a:pPr algn="ctr">
              <a:defRPr/>
            </a:pPr>
            <a:r>
              <a:rPr lang="en-US" cap="none" sz="1200" b="1" i="0" u="none" baseline="0">
                <a:solidFill>
                  <a:srgbClr val="0066CC"/>
                </a:solidFill>
              </a:rPr>
              <a:t>FY2013</a:t>
            </a:r>
          </a:p>
        </cdr:txBody>
      </cdr:sp>
      <cdr:sp>
        <cdr:nvSpPr>
          <cdr:cNvPr id="15" name="Straight Arrow Connector 13"/>
          <cdr:cNvSpPr>
            <a:spLocks/>
          </cdr:cNvSpPr>
        </cdr:nvSpPr>
        <cdr:spPr>
          <a:xfrm>
            <a:off x="3336925" y="270278"/>
            <a:ext cx="1377032"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0.908</cdr:x>
      <cdr:y>0.213</cdr:y>
    </cdr:from>
    <cdr:to>
      <cdr:x>0.99625</cdr:x>
      <cdr:y>0.34175</cdr:y>
    </cdr:to>
    <cdr:sp>
      <cdr:nvSpPr>
        <cdr:cNvPr id="16" name="TextBox 1"/>
        <cdr:cNvSpPr txBox="1">
          <a:spLocks noChangeArrowheads="1"/>
        </cdr:cNvSpPr>
      </cdr:nvSpPr>
      <cdr:spPr>
        <a:xfrm>
          <a:off x="5562600" y="828675"/>
          <a:ext cx="542925" cy="504825"/>
        </a:xfrm>
        <a:prstGeom prst="rect">
          <a:avLst/>
        </a:prstGeom>
        <a:noFill/>
        <a:ln w="9525" cmpd="sng">
          <a:noFill/>
        </a:ln>
      </cdr:spPr>
      <cdr:txBody>
        <a:bodyPr vertOverflow="clip" wrap="square"/>
        <a:p>
          <a:pPr algn="l">
            <a:defRPr/>
          </a:pPr>
          <a:r>
            <a:rPr lang="en-US" cap="none" sz="1400" b="1" i="0" u="none" baseline="0">
              <a:solidFill>
                <a:srgbClr val="000000"/>
              </a:solidFill>
            </a:rPr>
            <a:t>96.6</a:t>
          </a:r>
        </a:p>
      </cdr:txBody>
    </cdr:sp>
  </cdr:relSizeAnchor>
  <cdr:relSizeAnchor xmlns:cdr="http://schemas.openxmlformats.org/drawingml/2006/chartDrawing">
    <cdr:from>
      <cdr:x>0.81175</cdr:x>
      <cdr:y>0.242</cdr:y>
    </cdr:from>
    <cdr:to>
      <cdr:x>0.8985</cdr:x>
      <cdr:y>0.35925</cdr:y>
    </cdr:to>
    <cdr:sp>
      <cdr:nvSpPr>
        <cdr:cNvPr id="17" name="TextBox 1"/>
        <cdr:cNvSpPr txBox="1">
          <a:spLocks noChangeArrowheads="1"/>
        </cdr:cNvSpPr>
      </cdr:nvSpPr>
      <cdr:spPr>
        <a:xfrm>
          <a:off x="4972050" y="942975"/>
          <a:ext cx="533400" cy="457200"/>
        </a:xfrm>
        <a:prstGeom prst="rect">
          <a:avLst/>
        </a:prstGeom>
        <a:noFill/>
        <a:ln w="9525" cmpd="sng">
          <a:noFill/>
        </a:ln>
      </cdr:spPr>
      <cdr:txBody>
        <a:bodyPr vertOverflow="clip" wrap="square"/>
        <a:p>
          <a:pPr algn="l">
            <a:defRPr/>
          </a:pPr>
          <a:r>
            <a:rPr lang="en-US" cap="none" sz="1400" b="1" i="0" u="none" baseline="0">
              <a:solidFill>
                <a:srgbClr val="000000"/>
              </a:solidFill>
            </a:rPr>
            <a:t>92.9</a:t>
          </a:r>
        </a:p>
      </cdr:txBody>
    </cdr:sp>
  </cdr:relSizeAnchor>
  <cdr:relSizeAnchor xmlns:cdr="http://schemas.openxmlformats.org/drawingml/2006/chartDrawing">
    <cdr:from>
      <cdr:x>0.7285</cdr:x>
      <cdr:y>0.256</cdr:y>
    </cdr:from>
    <cdr:to>
      <cdr:x>0.8155</cdr:x>
      <cdr:y>0.36775</cdr:y>
    </cdr:to>
    <cdr:sp>
      <cdr:nvSpPr>
        <cdr:cNvPr id="18" name="TextBox 1"/>
        <cdr:cNvSpPr txBox="1">
          <a:spLocks noChangeArrowheads="1"/>
        </cdr:cNvSpPr>
      </cdr:nvSpPr>
      <cdr:spPr>
        <a:xfrm>
          <a:off x="4467225" y="1000125"/>
          <a:ext cx="533400" cy="438150"/>
        </a:xfrm>
        <a:prstGeom prst="rect">
          <a:avLst/>
        </a:prstGeom>
        <a:noFill/>
        <a:ln w="9525" cmpd="sng">
          <a:noFill/>
        </a:ln>
      </cdr:spPr>
      <cdr:txBody>
        <a:bodyPr vertOverflow="clip" wrap="square"/>
        <a:p>
          <a:pPr algn="l">
            <a:defRPr/>
          </a:pPr>
          <a:r>
            <a:rPr lang="en-US" cap="none" sz="1400" b="1" i="0" u="none" baseline="0">
              <a:solidFill>
                <a:srgbClr val="000000"/>
              </a:solidFill>
            </a:rPr>
            <a:t>92.2</a:t>
          </a:r>
        </a:p>
      </cdr:txBody>
    </cdr:sp>
  </cdr:relSizeAnchor>
  <cdr:relSizeAnchor xmlns:cdr="http://schemas.openxmlformats.org/drawingml/2006/chartDrawing">
    <cdr:from>
      <cdr:x>0.62975</cdr:x>
      <cdr:y>0.27775</cdr:y>
    </cdr:from>
    <cdr:to>
      <cdr:x>0.7165</cdr:x>
      <cdr:y>0.37875</cdr:y>
    </cdr:to>
    <cdr:sp>
      <cdr:nvSpPr>
        <cdr:cNvPr id="19" name="TextBox 1"/>
        <cdr:cNvSpPr txBox="1">
          <a:spLocks noChangeArrowheads="1"/>
        </cdr:cNvSpPr>
      </cdr:nvSpPr>
      <cdr:spPr>
        <a:xfrm>
          <a:off x="3857625" y="1085850"/>
          <a:ext cx="533400" cy="400050"/>
        </a:xfrm>
        <a:prstGeom prst="rect">
          <a:avLst/>
        </a:prstGeom>
        <a:noFill/>
        <a:ln w="9525" cmpd="sng">
          <a:noFill/>
        </a:ln>
      </cdr:spPr>
      <cdr:txBody>
        <a:bodyPr vertOverflow="clip" wrap="square"/>
        <a:p>
          <a:pPr algn="l">
            <a:defRPr/>
          </a:pPr>
          <a:r>
            <a:rPr lang="en-US" cap="none" sz="1400" b="1" i="0" u="none" baseline="0">
              <a:solidFill>
                <a:srgbClr val="000000"/>
              </a:solidFill>
            </a:rPr>
            <a:t>89.9</a:t>
          </a:r>
        </a:p>
      </cdr:txBody>
    </cdr:sp>
  </cdr:relSizeAnchor>
  <cdr:relSizeAnchor xmlns:cdr="http://schemas.openxmlformats.org/drawingml/2006/chartDrawing">
    <cdr:from>
      <cdr:x>0.81725</cdr:x>
      <cdr:y>0.92575</cdr:y>
    </cdr:from>
    <cdr:to>
      <cdr:x>1</cdr:x>
      <cdr:y>1</cdr:y>
    </cdr:to>
    <cdr:grpSp>
      <cdr:nvGrpSpPr>
        <cdr:cNvPr id="20" name="Group 48"/>
        <cdr:cNvGrpSpPr>
          <a:grpSpLocks/>
        </cdr:cNvGrpSpPr>
      </cdr:nvGrpSpPr>
      <cdr:grpSpPr>
        <a:xfrm>
          <a:off x="5010150" y="3619500"/>
          <a:ext cx="1190625" cy="352425"/>
          <a:chOff x="0" y="0"/>
          <a:chExt cx="1716187" cy="342014"/>
        </a:xfrm>
        <a:solidFill>
          <a:srgbClr val="FFFFFF"/>
        </a:solidFill>
      </cdr:grpSpPr>
      <cdr:sp>
        <cdr:nvSpPr>
          <cdr:cNvPr id="21"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FY2015</a:t>
            </a:r>
          </a:p>
        </cdr:txBody>
      </cdr:sp>
      <cdr:sp>
        <cdr:nvSpPr>
          <cdr:cNvPr id="22" name="Straight Arrow Connector 29"/>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dr:relSizeAnchor xmlns:cdr="http://schemas.openxmlformats.org/drawingml/2006/chartDrawing">
    <cdr:from>
      <cdr:x>0.6315</cdr:x>
      <cdr:y>0.92575</cdr:y>
    </cdr:from>
    <cdr:to>
      <cdr:x>0.81825</cdr:x>
      <cdr:y>1</cdr:y>
    </cdr:to>
    <cdr:grpSp>
      <cdr:nvGrpSpPr>
        <cdr:cNvPr id="23" name="Group 49"/>
        <cdr:cNvGrpSpPr>
          <a:grpSpLocks/>
        </cdr:cNvGrpSpPr>
      </cdr:nvGrpSpPr>
      <cdr:grpSpPr>
        <a:xfrm>
          <a:off x="3867150" y="3619500"/>
          <a:ext cx="1143000" cy="352425"/>
          <a:chOff x="0" y="0"/>
          <a:chExt cx="1716187" cy="342014"/>
        </a:xfrm>
        <a:solidFill>
          <a:srgbClr val="FFFFFF"/>
        </a:solidFill>
      </cdr:grpSpPr>
      <cdr:sp>
        <cdr:nvSpPr>
          <cdr:cNvPr id="24" name="TextBox 2"/>
          <cdr:cNvSpPr txBox="1">
            <a:spLocks noChangeArrowheads="1"/>
          </cdr:cNvSpPr>
        </cdr:nvSpPr>
        <cdr:spPr>
          <a:xfrm>
            <a:off x="0" y="-50703"/>
            <a:ext cx="1680576" cy="342014"/>
          </a:xfrm>
          <a:prstGeom prst="rect">
            <a:avLst/>
          </a:prstGeom>
          <a:noFill/>
          <a:ln w="9525" cmpd="sng">
            <a:noFill/>
          </a:ln>
        </cdr:spPr>
        <cdr:txBody>
          <a:bodyPr vertOverflow="clip" wrap="square"/>
          <a:p>
            <a:pPr algn="ctr">
              <a:defRPr/>
            </a:pPr>
            <a:r>
              <a:rPr lang="en-US" cap="none" sz="1200" b="1" i="0" u="none" baseline="0">
                <a:solidFill>
                  <a:srgbClr val="0066CC"/>
                </a:solidFill>
              </a:rPr>
              <a:t>FY2014</a:t>
            </a:r>
          </a:p>
        </cdr:txBody>
      </cdr:sp>
      <cdr:sp>
        <cdr:nvSpPr>
          <cdr:cNvPr id="25" name="Straight Arrow Connector 32"/>
          <cdr:cNvSpPr>
            <a:spLocks/>
          </cdr:cNvSpPr>
        </cdr:nvSpPr>
        <cdr:spPr>
          <a:xfrm>
            <a:off x="0" y="275834"/>
            <a:ext cx="1716187" cy="0"/>
          </a:xfrm>
          <a:prstGeom prst="straightConnector1">
            <a:avLst/>
          </a:prstGeom>
          <a:noFill/>
          <a:ln w="15875" cmpd="sng">
            <a:solidFill>
              <a:srgbClr val="000000"/>
            </a:solidFill>
            <a:headEnd type="arrow"/>
            <a:tailEnd type="arrow"/>
          </a:ln>
        </cdr:spPr>
        <cdr:txBody>
          <a:bodyPr vertOverflow="clip" wrap="square" lIns="91440" tIns="45720" rIns="91440" bIns="45720"/>
          <a:p>
            <a:pPr algn="l">
              <a:defRPr/>
            </a:pPr>
            <a:r>
              <a:rPr lang="en-US" cap="none" u="none" baseline="0">
                <a:latin typeface="Arial"/>
                <a:ea typeface="Arial"/>
                <a:cs typeface="Arial"/>
              </a:rPr>
              <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16</xdr:row>
      <xdr:rowOff>38100</xdr:rowOff>
    </xdr:from>
    <xdr:to>
      <xdr:col>4</xdr:col>
      <xdr:colOff>1285875</xdr:colOff>
      <xdr:row>40</xdr:row>
      <xdr:rowOff>66675</xdr:rowOff>
    </xdr:to>
    <xdr:graphicFrame>
      <xdr:nvGraphicFramePr>
        <xdr:cNvPr id="1" name="Chart 1"/>
        <xdr:cNvGraphicFramePr/>
      </xdr:nvGraphicFramePr>
      <xdr:xfrm>
        <a:off x="609600" y="2343150"/>
        <a:ext cx="6134100" cy="3914775"/>
      </xdr:xfrm>
      <a:graphic>
        <a:graphicData uri="http://schemas.openxmlformats.org/drawingml/2006/chart">
          <c:chart xmlns:c="http://schemas.openxmlformats.org/drawingml/2006/chart" r:id="rId1"/>
        </a:graphicData>
      </a:graphic>
    </xdr:graphicFrame>
    <xdr:clientData/>
  </xdr:twoCellAnchor>
  <xdr:twoCellAnchor>
    <xdr:from>
      <xdr:col>1</xdr:col>
      <xdr:colOff>1190625</xdr:colOff>
      <xdr:row>37</xdr:row>
      <xdr:rowOff>104775</xdr:rowOff>
    </xdr:from>
    <xdr:to>
      <xdr:col>2</xdr:col>
      <xdr:colOff>1238250</xdr:colOff>
      <xdr:row>39</xdr:row>
      <xdr:rowOff>76200</xdr:rowOff>
    </xdr:to>
    <xdr:grpSp>
      <xdr:nvGrpSpPr>
        <xdr:cNvPr id="2" name="Group 2"/>
        <xdr:cNvGrpSpPr>
          <a:grpSpLocks/>
        </xdr:cNvGrpSpPr>
      </xdr:nvGrpSpPr>
      <xdr:grpSpPr>
        <a:xfrm>
          <a:off x="1895475" y="5810250"/>
          <a:ext cx="1428750" cy="295275"/>
          <a:chOff x="0" y="-38591"/>
          <a:chExt cx="1420443" cy="305636"/>
        </a:xfrm>
        <a:solidFill>
          <a:srgbClr val="FFFFFF"/>
        </a:solidFill>
      </xdr:grpSpPr>
      <xdr:sp>
        <xdr:nvSpPr>
          <xdr:cNvPr id="3" name="TextBox 2"/>
          <xdr:cNvSpPr txBox="1">
            <a:spLocks noChangeArrowheads="1"/>
          </xdr:cNvSpPr>
        </xdr:nvSpPr>
        <xdr:spPr>
          <a:xfrm>
            <a:off x="30184" y="-38591"/>
            <a:ext cx="1354037"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FY2011 Actual</a:t>
            </a:r>
          </a:p>
        </xdr:txBody>
      </xdr:sp>
      <xdr:sp>
        <xdr:nvSpPr>
          <xdr:cNvPr id="4" name="Straight Arrow Connector 10"/>
          <xdr:cNvSpPr>
            <a:spLocks/>
          </xdr:cNvSpPr>
        </xdr:nvSpPr>
        <xdr:spPr>
          <a:xfrm flipV="1">
            <a:off x="0" y="227160"/>
            <a:ext cx="1420443"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1457325</xdr:colOff>
      <xdr:row>37</xdr:row>
      <xdr:rowOff>114300</xdr:rowOff>
    </xdr:from>
    <xdr:to>
      <xdr:col>3</xdr:col>
      <xdr:colOff>1447800</xdr:colOff>
      <xdr:row>39</xdr:row>
      <xdr:rowOff>95250</xdr:rowOff>
    </xdr:to>
    <xdr:grpSp>
      <xdr:nvGrpSpPr>
        <xdr:cNvPr id="5" name="Group 3"/>
        <xdr:cNvGrpSpPr>
          <a:grpSpLocks/>
        </xdr:cNvGrpSpPr>
      </xdr:nvGrpSpPr>
      <xdr:grpSpPr>
        <a:xfrm>
          <a:off x="3543300" y="5819775"/>
          <a:ext cx="1495425" cy="304800"/>
          <a:chOff x="1400879" y="-32510"/>
          <a:chExt cx="1495896" cy="305597"/>
        </a:xfrm>
        <a:solidFill>
          <a:srgbClr val="FFFFFF"/>
        </a:solidFill>
      </xdr:grpSpPr>
      <xdr:sp>
        <xdr:nvSpPr>
          <xdr:cNvPr id="6" name="TextBox 2"/>
          <xdr:cNvSpPr txBox="1">
            <a:spLocks noChangeArrowheads="1"/>
          </xdr:cNvSpPr>
        </xdr:nvSpPr>
        <xdr:spPr>
          <a:xfrm>
            <a:off x="1437154" y="-32510"/>
            <a:ext cx="1362761" cy="305597"/>
          </a:xfrm>
          <a:prstGeom prst="rect">
            <a:avLst/>
          </a:prstGeom>
          <a:noFill/>
          <a:ln w="9525" cmpd="sng">
            <a:noFill/>
          </a:ln>
        </xdr:spPr>
        <xdr:txBody>
          <a:bodyPr vertOverflow="clip" wrap="square"/>
          <a:p>
            <a:pPr algn="ctr">
              <a:defRPr/>
            </a:pPr>
            <a:r>
              <a:rPr lang="en-US" cap="none" sz="1200" b="1" i="0" u="none" baseline="0">
                <a:solidFill>
                  <a:srgbClr val="0066CC"/>
                </a:solidFill>
              </a:rPr>
              <a:t>FY2012 Actual</a:t>
            </a:r>
          </a:p>
        </xdr:txBody>
      </xdr:sp>
      <xdr:sp>
        <xdr:nvSpPr>
          <xdr:cNvPr id="7" name="Straight Arrow Connector 8"/>
          <xdr:cNvSpPr>
            <a:spLocks/>
          </xdr:cNvSpPr>
        </xdr:nvSpPr>
        <xdr:spPr>
          <a:xfrm flipV="1">
            <a:off x="1400879" y="214565"/>
            <a:ext cx="1495896"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3</xdr:col>
      <xdr:colOff>1638300</xdr:colOff>
      <xdr:row>37</xdr:row>
      <xdr:rowOff>114300</xdr:rowOff>
    </xdr:from>
    <xdr:to>
      <xdr:col>4</xdr:col>
      <xdr:colOff>1152525</xdr:colOff>
      <xdr:row>39</xdr:row>
      <xdr:rowOff>85725</xdr:rowOff>
    </xdr:to>
    <xdr:grpSp>
      <xdr:nvGrpSpPr>
        <xdr:cNvPr id="8" name="Group 4"/>
        <xdr:cNvGrpSpPr>
          <a:grpSpLocks/>
        </xdr:cNvGrpSpPr>
      </xdr:nvGrpSpPr>
      <xdr:grpSpPr>
        <a:xfrm>
          <a:off x="5229225" y="5819775"/>
          <a:ext cx="1381125" cy="295275"/>
          <a:chOff x="2881329" y="-33742"/>
          <a:chExt cx="1378284" cy="305636"/>
        </a:xfrm>
        <a:solidFill>
          <a:srgbClr val="FFFFFF"/>
        </a:solidFill>
      </xdr:grpSpPr>
      <xdr:sp>
        <xdr:nvSpPr>
          <xdr:cNvPr id="9" name="TextBox 2"/>
          <xdr:cNvSpPr txBox="1">
            <a:spLocks noChangeArrowheads="1"/>
          </xdr:cNvSpPr>
        </xdr:nvSpPr>
        <xdr:spPr>
          <a:xfrm>
            <a:off x="2893389" y="-33742"/>
            <a:ext cx="1347962" cy="305636"/>
          </a:xfrm>
          <a:prstGeom prst="rect">
            <a:avLst/>
          </a:prstGeom>
          <a:noFill/>
          <a:ln w="9525" cmpd="sng">
            <a:noFill/>
          </a:ln>
        </xdr:spPr>
        <xdr:txBody>
          <a:bodyPr vertOverflow="clip" wrap="square"/>
          <a:p>
            <a:pPr algn="ctr">
              <a:defRPr/>
            </a:pPr>
            <a:r>
              <a:rPr lang="en-US" cap="none" sz="1200" b="1" i="0" u="none" baseline="0">
                <a:solidFill>
                  <a:srgbClr val="0066CC"/>
                </a:solidFill>
              </a:rPr>
              <a:t>FY2013 Actual</a:t>
            </a:r>
          </a:p>
        </xdr:txBody>
      </xdr:sp>
      <xdr:sp>
        <xdr:nvSpPr>
          <xdr:cNvPr id="10" name="Straight Arrow Connector 6"/>
          <xdr:cNvSpPr>
            <a:spLocks/>
          </xdr:cNvSpPr>
        </xdr:nvSpPr>
        <xdr:spPr>
          <a:xfrm>
            <a:off x="2881329" y="210767"/>
            <a:ext cx="1378284" cy="0"/>
          </a:xfrm>
          <a:prstGeom prst="straightConnector1">
            <a:avLst/>
          </a:prstGeom>
          <a:noFill/>
          <a:ln w="15875"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xdr:col>
      <xdr:colOff>1104900</xdr:colOff>
      <xdr:row>21</xdr:row>
      <xdr:rowOff>0</xdr:rowOff>
    </xdr:from>
    <xdr:to>
      <xdr:col>1</xdr:col>
      <xdr:colOff>1104900</xdr:colOff>
      <xdr:row>39</xdr:row>
      <xdr:rowOff>114300</xdr:rowOff>
    </xdr:to>
    <xdr:sp>
      <xdr:nvSpPr>
        <xdr:cNvPr id="11" name="Straight Connector 2"/>
        <xdr:cNvSpPr>
          <a:spLocks/>
        </xdr:cNvSpPr>
      </xdr:nvSpPr>
      <xdr:spPr>
        <a:xfrm>
          <a:off x="1809750" y="3114675"/>
          <a:ext cx="9525" cy="302895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xdr:colOff>
      <xdr:row>41</xdr:row>
      <xdr:rowOff>152400</xdr:rowOff>
    </xdr:from>
    <xdr:to>
      <xdr:col>4</xdr:col>
      <xdr:colOff>1419225</xdr:colOff>
      <xdr:row>66</xdr:row>
      <xdr:rowOff>19050</xdr:rowOff>
    </xdr:to>
    <xdr:graphicFrame>
      <xdr:nvGraphicFramePr>
        <xdr:cNvPr id="12" name="Chart 1"/>
        <xdr:cNvGraphicFramePr/>
      </xdr:nvGraphicFramePr>
      <xdr:xfrm>
        <a:off x="742950" y="6505575"/>
        <a:ext cx="6134100" cy="39147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pmcs\Documents%20and%20Settings\adi\My%20Documents\Local%20M&amp;O\IceCube%20Composite%20Budget%202010.0415b%20(Resubmitted%20April%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mp;O Supplement Travel"/>
      <sheetName val="M&amp;O Supplement Travel (1030)"/>
      <sheetName val="M&amp;O Supplement M&amp;S CE SA"/>
      <sheetName val="1.Composite"/>
      <sheetName val="1a.PY7 Rates"/>
      <sheetName val="2. Trips Plan"/>
      <sheetName val="3.Other Budget Elements"/>
      <sheetName val="4.WBS Summary (Core)"/>
      <sheetName val="WBS Summary FY11 all funds"/>
      <sheetName val="4a.WBS Summary (US Base Grants)"/>
      <sheetName val="4b.WBS Summary (US In Kind)"/>
      <sheetName val="4c.WBS Summary (NonUS)"/>
      <sheetName val="4d.WBS Summary (Difference)"/>
      <sheetName val="6a.FTEs Summary"/>
      <sheetName val="5.Cost Categories Summary"/>
      <sheetName val="5.Cost Categories Summary ($K)"/>
      <sheetName val="INST Staffing Pivot (FY11)"/>
      <sheetName val="Labor categories"/>
      <sheetName val="INST Staffing Matrix (FY11)"/>
      <sheetName val="WBS Staffing Pivot (FY11)"/>
      <sheetName val="WBS Staffing Matrix (FY11)"/>
      <sheetName val="WBS Staffing Pivot (TASKS)"/>
      <sheetName val="WBS Staffing Matrix (TASKS)"/>
      <sheetName val="WBS Staffing Matrix FY11(TASKS)"/>
      <sheetName val="Task List Pivot (FY11)"/>
      <sheetName val="Sc. Group by Inst(FY11)"/>
      <sheetName val="Sc. Group by WBS(FY11)"/>
      <sheetName val="WBS Staffing"/>
      <sheetName val="1030 LABOR DIRECT$"/>
      <sheetName val="1030 FRINGE"/>
      <sheetName val="1030 Travel Direct"/>
      <sheetName val="1030 SA DIRECT"/>
      <sheetName val="1030 M&amp;S DIRECT"/>
      <sheetName val="1030 CE DIRECT"/>
      <sheetName val="6a Labor Appendix (Inst)"/>
      <sheetName val="6a Labor Appendix (WBS)"/>
      <sheetName val="6b. Staffing Matrix"/>
      <sheetName val="6b. Staffing Matrix (Months)"/>
      <sheetName val="6b. Staffing Pivot (Pie)"/>
      <sheetName val="6c. Staffing Matrix"/>
      <sheetName val="7.SA Summary"/>
      <sheetName val="8.CE and M&amp;S Summary"/>
      <sheetName val="8a.M&amp;S Summary"/>
      <sheetName val="8b.CE Summary"/>
      <sheetName val="b.Profile charts"/>
      <sheetName val="Analysis Proposal (Pivot)"/>
      <sheetName val="Analysis Proposal (Matrix)"/>
      <sheetName val="Analysis Proposal (Submit)"/>
      <sheetName val="Pivot NSF Q2 10.21.09 (2)"/>
      <sheetName val="Pivot NSF Q2 10.21.09"/>
      <sheetName val="Template NSF Q2 10.21.09"/>
      <sheetName val="Answer 1"/>
      <sheetName val="Answer 2"/>
      <sheetName val="Answer 3"/>
      <sheetName val="MoU Summary from Composite"/>
      <sheetName val="Sheet1"/>
      <sheetName val="MoU Summary - US"/>
      <sheetName val="MoU Summary - US (Format)"/>
      <sheetName val="MoU Summary - UW"/>
      <sheetName val="MoU Summary - Non US"/>
      <sheetName val="MoU Summary - Non US (format)"/>
    </sheetNames>
    <sheetDataSet>
      <sheetData sheetId="3">
        <row r="2426">
          <cell r="EZ2426" t="str">
            <v>NSF MRE</v>
          </cell>
          <cell r="FB2426" t="str">
            <v>ALL</v>
          </cell>
          <cell r="FD2426" t="str">
            <v>MRE</v>
          </cell>
          <cell r="FM2426" t="str">
            <v>AMBUEL, JACK - PSL</v>
          </cell>
          <cell r="FS2426" t="str">
            <v>AD</v>
          </cell>
          <cell r="GA2426" t="str">
            <v>CAU</v>
          </cell>
          <cell r="GC2426" t="str">
            <v>DETECTOR OPERATIONS &amp; MAINTENANCE</v>
          </cell>
          <cell r="GF2426" t="str">
            <v>1.1.1 Management</v>
          </cell>
        </row>
        <row r="2427">
          <cell r="EZ2427" t="str">
            <v>NSF M&amp;O Core</v>
          </cell>
          <cell r="FB2427" t="str">
            <v>CAU</v>
          </cell>
          <cell r="FD2427" t="str">
            <v>M&amp;O Budget</v>
          </cell>
          <cell r="FM2427" t="str">
            <v>ARBUCKLE, ANDREW - PSL</v>
          </cell>
          <cell r="FS2427" t="str">
            <v>AE</v>
          </cell>
          <cell r="GA2427" t="str">
            <v>LBNL</v>
          </cell>
          <cell r="GC2427" t="str">
            <v>Run Coordination</v>
          </cell>
          <cell r="GF2427" t="str">
            <v>1.1.2 Engineering</v>
          </cell>
        </row>
        <row r="2428">
          <cell r="EZ2428" t="str">
            <v>NSF M&amp;O CF</v>
          </cell>
          <cell r="FB2428" t="str">
            <v>LBNL</v>
          </cell>
          <cell r="FD2428" t="str">
            <v>M&amp;O Proposal</v>
          </cell>
          <cell r="FM2428" t="str">
            <v>BACCUS, JAMES</v>
          </cell>
          <cell r="FS2428" t="str">
            <v>CS</v>
          </cell>
          <cell r="GA2428" t="str">
            <v>PSU</v>
          </cell>
          <cell r="GC2428" t="str">
            <v>Data Acquisition</v>
          </cell>
          <cell r="GF2428" t="str">
            <v>1.2.1 Logistics</v>
          </cell>
        </row>
        <row r="2429">
          <cell r="EZ2429" t="str">
            <v>Non US CF</v>
          </cell>
          <cell r="FB2429" t="str">
            <v>PSU</v>
          </cell>
          <cell r="FD2429" t="str">
            <v>Analysis</v>
          </cell>
          <cell r="FM2429" t="str">
            <v>BENSON, TERRY</v>
          </cell>
          <cell r="FS2429" t="str">
            <v>DR</v>
          </cell>
          <cell r="GA2429" t="str">
            <v>SUBR</v>
          </cell>
          <cell r="GC2429" t="str">
            <v>Online Filter (PnF)</v>
          </cell>
          <cell r="GF2429" t="str">
            <v>1.2.2 Drilling</v>
          </cell>
        </row>
        <row r="2430">
          <cell r="EZ2430" t="str">
            <v>Non US In-Kind</v>
          </cell>
          <cell r="FB2430" t="str">
            <v>UCB</v>
          </cell>
          <cell r="FD2430" t="str">
            <v>Analysis Forecast</v>
          </cell>
          <cell r="FM2430" t="str">
            <v>BRENNER, TIMOTHY</v>
          </cell>
          <cell r="FS2430" t="str">
            <v>EN</v>
          </cell>
          <cell r="GA2430" t="str">
            <v>UCB</v>
          </cell>
          <cell r="GC2430" t="str">
            <v>SPS Operations</v>
          </cell>
          <cell r="GF2430" t="str">
            <v>1.2.3 Deployment</v>
          </cell>
        </row>
        <row r="2431">
          <cell r="EZ2431" t="str">
            <v>US Analysis Grants</v>
          </cell>
          <cell r="FB2431" t="str">
            <v>UD</v>
          </cell>
          <cell r="FD2431" t="str">
            <v>M&amp;O Pre-Ops</v>
          </cell>
          <cell r="FM2431" t="str">
            <v>BROWN, DONALD - PSL</v>
          </cell>
          <cell r="FS2431" t="str">
            <v>GR</v>
          </cell>
          <cell r="GA2431" t="str">
            <v>UD</v>
          </cell>
          <cell r="GC2431" t="str">
            <v>SPTS Operations</v>
          </cell>
          <cell r="GF2431" t="str">
            <v>1.2.4 Implementation Management</v>
          </cell>
        </row>
        <row r="2432">
          <cell r="EZ2432" t="str">
            <v>US In-Kind</v>
          </cell>
          <cell r="FB2432" t="str">
            <v>UMD</v>
          </cell>
          <cell r="FD2432" t="str">
            <v>M&amp;O MRE</v>
          </cell>
          <cell r="FM2432" t="str">
            <v>CANTLEY, STEVE -Bit7</v>
          </cell>
          <cell r="FS2432" t="str">
            <v>KE</v>
          </cell>
          <cell r="GA2432" t="str">
            <v>UMD</v>
          </cell>
          <cell r="GC2432" t="str">
            <v>Experiment Control</v>
          </cell>
          <cell r="GF2432" t="str">
            <v>1.3.1 In-Ice Devices</v>
          </cell>
        </row>
        <row r="2433">
          <cell r="EZ2433" t="str">
            <v>Other</v>
          </cell>
          <cell r="FB2433" t="str">
            <v>UW</v>
          </cell>
          <cell r="FD2433" t="str">
            <v>M&amp;O Non US In-Kind</v>
          </cell>
          <cell r="FM2433" t="str">
            <v>CAVIN, JOHN</v>
          </cell>
          <cell r="FS2433" t="str">
            <v>MA</v>
          </cell>
          <cell r="GA2433" t="str">
            <v>UW</v>
          </cell>
          <cell r="GC2433" t="str">
            <v>Detector Monitoring</v>
          </cell>
          <cell r="GF2433" t="str">
            <v>1.3.2 Ice Top</v>
          </cell>
        </row>
        <row r="2434">
          <cell r="FB2434" t="str">
            <v>UWRF</v>
          </cell>
          <cell r="FM2434" t="str">
            <v>CHERWINKA, JEFF - TRIAD</v>
          </cell>
          <cell r="FS2434" t="str">
            <v>PA</v>
          </cell>
          <cell r="GC2434" t="str">
            <v>Detector Calibration</v>
          </cell>
          <cell r="GF2434" t="str">
            <v>1.3.3 Data Acquisition Hardware</v>
          </cell>
        </row>
        <row r="2435">
          <cell r="FD2435" t="str">
            <v>Other</v>
          </cell>
          <cell r="FM2435" t="str">
            <v>DANA, BART - PSL</v>
          </cell>
          <cell r="FS2435" t="str">
            <v>PO</v>
          </cell>
          <cell r="GC2435" t="str">
            <v>IceTop Operations</v>
          </cell>
          <cell r="GF2435" t="str">
            <v>1.3.4 DAQ Software</v>
          </cell>
        </row>
        <row r="2436">
          <cell r="FD2436" t="str">
            <v>Subtotal</v>
          </cell>
          <cell r="FM2436" t="str">
            <v>DAVIS, EVAN</v>
          </cell>
          <cell r="FS2436" t="str">
            <v>SC</v>
          </cell>
          <cell r="GC2436" t="str">
            <v>SuperNova Operations</v>
          </cell>
          <cell r="GF2436" t="str">
            <v>1.3.5 Project/Technical Management</v>
          </cell>
        </row>
        <row r="2437">
          <cell r="FM2437" t="str">
            <v>DESIATI, PAOLO</v>
          </cell>
          <cell r="FS2437" t="str">
            <v>SE</v>
          </cell>
          <cell r="GF2437" t="str">
            <v>1.4.1 Data Handling</v>
          </cell>
        </row>
        <row r="2438">
          <cell r="FM2438" t="str">
            <v>DIAZ-VELEZ, JUAN CARLOS</v>
          </cell>
          <cell r="FS2438" t="str">
            <v>SS</v>
          </cell>
          <cell r="GF2438" t="str">
            <v>1.4.2 Data Filtering and Software</v>
          </cell>
        </row>
        <row r="2439">
          <cell r="FM2439" t="str">
            <v>DULING, DENNIS</v>
          </cell>
          <cell r="FS2439" t="str">
            <v>TE</v>
          </cell>
          <cell r="GC2439" t="str">
            <v>COMPUTING AND DATA MANAGEMENT</v>
          </cell>
          <cell r="GF2439" t="str">
            <v>1.4.3 Simulation</v>
          </cell>
        </row>
        <row r="2440">
          <cell r="FM2440" t="str">
            <v>EDWARDS, JEANNE</v>
          </cell>
          <cell r="FS2440" t="str">
            <v>UG</v>
          </cell>
          <cell r="GC2440" t="str">
            <v>Core Software</v>
          </cell>
          <cell r="GF2440" t="str">
            <v>1.4.4 Project/Technical Management</v>
          </cell>
        </row>
        <row r="2441">
          <cell r="FM2441" t="str">
            <v>ELCHEIKH, ALAN</v>
          </cell>
          <cell r="FS2441" t="str">
            <v>WO</v>
          </cell>
          <cell r="GC2441" t="str">
            <v>Data Storage &amp; Transfer</v>
          </cell>
          <cell r="GF2441" t="str">
            <v>1.4.5 Experiment Control</v>
          </cell>
        </row>
        <row r="2442">
          <cell r="FM2442" t="str">
            <v>FLORINO, SARAH</v>
          </cell>
          <cell r="GC2442" t="str">
            <v>Computing Resources</v>
          </cell>
          <cell r="GF2442" t="str">
            <v>1.5.1 Detector Verification &amp; Physics Benchmarks</v>
          </cell>
        </row>
        <row r="2443">
          <cell r="FM2443" t="str">
            <v>FOWLER, JOHN UW</v>
          </cell>
          <cell r="GC2443" t="str">
            <v>Data Production Processing</v>
          </cell>
          <cell r="GF2443" t="str">
            <v>1.5.2 Reconstruction</v>
          </cell>
        </row>
        <row r="2444">
          <cell r="FM2444" t="str">
            <v>GLOWACKI, DAVID</v>
          </cell>
          <cell r="GC2444" t="str">
            <v>Simulation Production</v>
          </cell>
          <cell r="GF2444" t="str">
            <v>1.5.3 Detector Characterization</v>
          </cell>
        </row>
        <row r="2445">
          <cell r="FM2445" t="str">
            <v>GREENLER, LELAND - PSL</v>
          </cell>
          <cell r="GF2445" t="str">
            <v>1.5.4 AMANDA/IceCube Integration</v>
          </cell>
        </row>
        <row r="2446">
          <cell r="FM2446" t="str">
            <v>GREGERSON, GLEN - PSL</v>
          </cell>
          <cell r="GF2446" t="str">
            <v>1.5.5 Project/Technical Management</v>
          </cell>
        </row>
        <row r="2447">
          <cell r="FM2447" t="str">
            <v>HALZEN, FRANCIS</v>
          </cell>
          <cell r="GC2447" t="str">
            <v>TRIGGERING AND FILTERING</v>
          </cell>
          <cell r="GF2447" t="str">
            <v>1.9.1 Pre Operations - Project Support</v>
          </cell>
        </row>
        <row r="2448">
          <cell r="FM2448" t="str">
            <v>HAM, THOMAS</v>
          </cell>
          <cell r="GC2448" t="str">
            <v>TFT Coordination</v>
          </cell>
          <cell r="GF2448" t="str">
            <v>1.9.2 Pre Operations - Implementation</v>
          </cell>
        </row>
        <row r="2449">
          <cell r="FM2449" t="str">
            <v>HAMILTON, DARRELL - PSL</v>
          </cell>
          <cell r="GC2449" t="str">
            <v>Physics Filters</v>
          </cell>
          <cell r="GF2449" t="str">
            <v>1.9.3 Pre Operations - Istrumentation &amp; DAQ</v>
          </cell>
        </row>
        <row r="2450">
          <cell r="FM2450" t="str">
            <v>HAMMETTER, RYAN UW</v>
          </cell>
          <cell r="GF2450" t="str">
            <v>1.9.4 Pre Operations - Data Systems</v>
          </cell>
        </row>
        <row r="2451">
          <cell r="FM2451" t="str">
            <v>HANNAFORD, TERRY - TRIAD</v>
          </cell>
          <cell r="GF2451" t="str">
            <v>1.9.5 Pre Operations - Commissioning &amp; Verification</v>
          </cell>
        </row>
        <row r="2452">
          <cell r="FM2452" t="str">
            <v>HANSON, KAEL</v>
          </cell>
        </row>
        <row r="2453">
          <cell r="FM2453" t="str">
            <v>HAUGEN, JIM - TRIAD</v>
          </cell>
          <cell r="GC2453" t="str">
            <v>DATA QUALITY, RECONSTRUCTION &amp; SIMULATION TOOLS</v>
          </cell>
        </row>
        <row r="2454">
          <cell r="FM2454" t="str">
            <v>HEISE, JONATHON PSL</v>
          </cell>
          <cell r="GC2454" t="str">
            <v>Simulation Programs</v>
          </cell>
        </row>
        <row r="2455">
          <cell r="FM2455" t="str">
            <v>HOLLABAUGH, PHIL - TRIAD</v>
          </cell>
          <cell r="GC2455" t="str">
            <v>Reconstruction/ Analysis tools</v>
          </cell>
        </row>
        <row r="2456">
          <cell r="FM2456" t="str">
            <v>HOSHINA, KOTOYO</v>
          </cell>
          <cell r="GC2456" t="str">
            <v>Data Quality</v>
          </cell>
        </row>
        <row r="2457">
          <cell r="FM2457" t="str">
            <v>HUTCHINGS, THOMAS</v>
          </cell>
          <cell r="GC2457" t="str">
            <v>Offline Data Processing</v>
          </cell>
        </row>
        <row r="2458">
          <cell r="FM2458" t="str">
            <v>JACOBSEN, JOHN (UW)</v>
          </cell>
        </row>
        <row r="2459">
          <cell r="FM2459" t="str">
            <v>JOHNSON, PHILLIP - PSL</v>
          </cell>
        </row>
        <row r="2460">
          <cell r="FM2460" t="str">
            <v>KARLE, ALBRECHT</v>
          </cell>
          <cell r="GC2460" t="str">
            <v>PROGRAM MANAGEMENT</v>
          </cell>
        </row>
        <row r="2461">
          <cell r="FM2461" t="str">
            <v>KITAMURA, NOBUYOSHI</v>
          </cell>
          <cell r="GC2461" t="str">
            <v>Administration</v>
          </cell>
        </row>
        <row r="2462">
          <cell r="GC2462" t="str">
            <v>Engineering and R&amp;D Support</v>
          </cell>
        </row>
        <row r="2463">
          <cell r="GC2463" t="str">
            <v>USAP Support</v>
          </cell>
        </row>
        <row r="2464">
          <cell r="GC2464" t="str">
            <v>Education &amp; Outreach</v>
          </cell>
        </row>
        <row r="2465">
          <cell r="GC2465" t="str">
            <v>Distributed Computing &amp; Labor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T591:X600" sheet="M&amp;O activities sorted by WBS"/>
  </cacheSource>
  <cacheFields count="5">
    <cacheField name="Month">
      <sharedItems containsSemiMixedTypes="0" containsNonDate="0" containsDate="1" containsString="0" containsMixedTypes="0" count="7">
        <d v="2013-04-01T00:00:00.000"/>
        <d v="2012-10-01T00:00:00.000"/>
        <d v="2012-04-01T00:00:00.000"/>
        <d v="2011-10-01T00:00:00.000"/>
        <d v="2011-04-01T00:00:00.000"/>
        <d v="2010-10-01T00:00:00.000"/>
        <d v="2010-04-01T00:00:00.000"/>
      </sharedItems>
    </cacheField>
    <cacheField name="U.S. M&amp;O Core">
      <sharedItems containsSemiMixedTypes="0" containsString="0" containsMixedTypes="0" containsNumber="1"/>
    </cacheField>
    <cacheField name="U.S. Base Grants">
      <sharedItems containsSemiMixedTypes="0" containsString="0" containsMixedTypes="0" containsNumber="1"/>
    </cacheField>
    <cacheField name="U.S. Institutional In-Kind">
      <sharedItems containsSemiMixedTypes="0" containsString="0" containsMixedTypes="0" containsNumber="1"/>
    </cacheField>
    <cacheField name="Europe &amp; Asia Pacific In-Kind">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M555" sheet="M&amp;O activities sorted by WBS"/>
  </cacheSource>
  <cacheFields count="13">
    <cacheField name="WBS L2">
      <sharedItems containsBlank="1" containsMixedTypes="0" count="7">
        <s v="2.1 Program Management"/>
        <s v="2.2 Detector Operations &amp; Maintenance"/>
        <s v="2.3 Computing And Data Management"/>
        <s v="2.4 Triggering And Filtering"/>
        <s v="2.5 Data Quality, Reconstruction &amp; Simulation Tools"/>
        <s v="Grand Total"/>
        <m/>
      </sharedItems>
    </cacheField>
    <cacheField name="WBS L3">
      <sharedItems containsBlank="1" containsMixedTypes="0" count="33">
        <s v="2.1.1 Administration"/>
        <s v="2.1.2 Engineering Support"/>
        <s v="2.1.3 Usap Support"/>
        <s v="2.1.4 Education &amp; Outreach"/>
        <s v="WBS L2 Total"/>
        <s v="2.2 Detector Operations &amp; Maintenance"/>
        <s v="2.2.1 Run Coordination"/>
        <s v="2.2.2 Data Acquisition"/>
        <s v="2.2.3 Online Filter (Pnf)"/>
        <s v="2.2.4 Sps Operations"/>
        <s v="2.2.5 Spts Operations"/>
        <s v="2.2.6 Experiment Control"/>
        <s v="2.2.7 Detector Monitoring"/>
        <s v="2.2.8 Detector Calibration"/>
        <s v="2.2.9 Surface Detector Operations"/>
        <s v="2.2.9 Icetop Operations"/>
        <s v="2.2.10 Supernova Operations"/>
        <s v="2.3.0 Computing And Data Management"/>
        <s v="2.3.1 Core Software"/>
        <s v="2.3.2 Data Storage &amp; Transfer"/>
        <s v="2.3.3 Computing Resources"/>
        <s v="2.3.4 Data Production Processing"/>
        <s v="2.3.5 Simulation Production"/>
        <s v="2.4.1 TFT Coordination"/>
        <s v="2.4.2 Physics Filters"/>
        <s v="2.5.1 Simulation Programs"/>
        <s v="2.5.2 Reconstruction/ Analysis Tools"/>
        <s v="2.5.3 Data Quality"/>
        <s v="2.5.4 Offline Data Processing"/>
        <m/>
        <s v="2.1.2 Engineering And R&amp;D Support"/>
        <s v="2.5 Data Quality, Reconstruction &amp; Simulation Tools"/>
        <s v="2.4 Triggering And Filtering"/>
      </sharedItems>
    </cacheField>
    <cacheField name="US / Non-US">
      <sharedItems containsBlank="1" containsMixedTypes="0" count="6">
        <s v="US"/>
        <s v="Non-US"/>
        <s v="WBS L3 Total"/>
        <s v=""/>
        <m/>
        <s v="WBS L3"/>
      </sharedItems>
    </cacheField>
    <cacheField name="Institution">
      <sharedItems containsBlank="1" containsMixedTypes="0" count="59">
        <s v="LBNL"/>
        <s v="UWRF"/>
        <s v="DREXEL"/>
        <s v="MARQUETTE"/>
        <s v="MSU"/>
        <s v="UCB"/>
        <s v="UD"/>
        <s v="UMD"/>
        <s v="SBU"/>
        <s v="UW"/>
        <s v="US Total"/>
        <s v="ALBERTA"/>
        <s v="DESY"/>
        <s v="DPNC"/>
        <s v="ERLANGEN"/>
        <s v="SKKU"/>
        <s v="SU"/>
        <s v="UC"/>
        <s v="UOX"/>
        <s v="ULB"/>
        <s v="UU"/>
        <s v="VUB"/>
        <s v="WUPPERTAL"/>
        <s v="RWTH"/>
        <s v="MAINZ"/>
        <s v="Non-US Total"/>
        <s v=""/>
        <s v="MIT"/>
        <s v="PSU"/>
        <s v="OSU"/>
        <s v="Yale"/>
        <s v="HUMBOLDT"/>
        <s v="GENT"/>
        <s v="SDSMT"/>
        <s v="NBI"/>
        <s v="UMH"/>
        <m/>
        <s v="CAU"/>
        <s v="GTECH"/>
        <s v="KU"/>
        <s v="SUBR"/>
        <s v="UCI"/>
        <s v="CHIBA"/>
        <s v="DTMND"/>
        <s v="TUM"/>
        <s v="BOCHUM"/>
        <s v="UA"/>
        <s v="ROCHESTER"/>
        <s v="Toronto"/>
        <s v="UAA"/>
        <s v="ADELAIDE"/>
        <s v="Munchen"/>
        <s v="BARBADOS"/>
        <s v="BONN"/>
        <s v="StonyBrook"/>
        <s v="KE"/>
        <s v="MPI"/>
        <s v="EPFL"/>
        <s v="DPNC Geneva"/>
      </sharedItems>
    </cacheField>
    <cacheField name="Labor Cat.">
      <sharedItems containsBlank="1" containsMixedTypes="0" count="17">
        <s v="KE"/>
        <s v="PO"/>
        <s v="SC"/>
        <s v="AD"/>
        <s v=""/>
        <s v="GR"/>
        <s v="EN"/>
        <s v="MA"/>
        <m/>
        <s v="IT"/>
        <s v="WO"/>
        <s v="CS"/>
        <s v="DS"/>
        <s v="SE"/>
        <s v="DH"/>
        <s v="TE"/>
        <s v="RI"/>
      </sharedItems>
    </cacheField>
    <cacheField name="Names">
      <sharedItems containsBlank="1" containsMixedTypes="0" count="461">
        <s v="KLEIN,SPENCER"/>
        <s v="MADSEN, JIM"/>
        <s v="SEUNARINE, SURUJ "/>
        <s v="NEILSON, NAOKO"/>
        <s v="ANDEEN, KAREN"/>
        <s v="THARP, TIMOTHY"/>
        <s v="DEYOUNG, TYCE"/>
        <s v="MAHN, KENDALL"/>
        <s v="FILIMONOV, KIRILL"/>
        <s v="WOSCHNAGG, KURT"/>
        <s v="GAISSER, TOM"/>
        <s v="STANEV, TODOR"/>
        <s v="SECKEL, DAVID"/>
        <s v="EVENSON, PAUL"/>
        <s v="SULLIVAN, GREG"/>
        <s v="BLAUFUSS, ERIK"/>
        <s v="KIRYLUK,JOANNA"/>
        <s v="HALZEN, FRANCIS"/>
        <s v="KARLE, ALBRECHT"/>
        <s v="HANSON, KAEL"/>
        <s v="VANDENBROUCKE, JUSTIN"/>
        <s v="VAKHNINA, CATHERINE"/>
        <s v=""/>
        <s v="GRANT, DARREN"/>
        <s v="KOWALSKI, MAREK"/>
        <s v="ACKERMANN, MARKUS"/>
        <s v="MONTARULI, TERESA"/>
        <s v="KAPPES, ALEXANDER"/>
        <s v="ROTT, CARSTEN"/>
        <s v="FINLEY, CHAD"/>
        <s v="HULTQVIST, KLAS"/>
        <s v="WALCK, CHRISTIAN"/>
        <s v="ADAMS, JENNI"/>
        <s v="SARKAR, SUBIR"/>
        <s v="AGUILAR SANCHEZ JUAN ANTONIO "/>
        <s v="BOTNER, OLGA"/>
        <s v="DE LOS HEROS, CARLOS"/>
        <s v="HALLGREN, ALLAN"/>
        <s v="DE CLERCQ, CATHERINE"/>
        <s v="HELBING, KLAUS"/>
        <s v="WIEBUSCH, CHRISTOPHER"/>
        <s v="KOPKE, LUTZ"/>
        <s v="BOSSER, SEBASTIAN"/>
        <s v="MOULAI, MARJON"/>
        <s v="COWEN, DOUG"/>
        <s v="BEATTY, JAMES"/>
        <s v="ANDERSON, TYLER&#10;"/>
        <s v="HOFFMAN, KARA"/>
        <s v="SONG, MING"/>
        <s v="DUVERNOIS, MICHAEL"/>
        <s v="MEURES, THOMAS"/>
        <s v="SANDSTROM, PERRY"/>
        <s v="HAUGEN, JAMES"/>
        <s v="MARUYAMA, REINA"/>
        <s v="NAHNHAUER, ROLF"/>
        <s v="KARG, TIMO"/>
        <s v="YANEZ, JUAN-PABLO"/>
        <s v="KOPPER, CLAUDIO"/>
        <s v="HEBECKER, DUSTIN"/>
        <s v="AUFFENBERG, JAN"/>
        <s v="BOSE, DEBANJAN"/>
        <s v="O’MURCHADHA, AONGUS"/>
        <s v="UGENT SC"/>
        <s v="UGENT GR"/>
        <s v="XINHUA, BAI"/>
        <s v="PRICE, BUFORD"/>
        <s v="DEMBINSKI, HANS "/>
        <s v="UMD KE"/>
        <s v="BRAVO G​ALLART, S​ILVIA​"/>
        <s v="MADSEN, MEGAN"/>
        <s v="BECHTOL, ELLEN"/>
        <s v="KOSKINEN, JASON"/>
        <s v="MEDICI, MORTEN"/>
        <m/>
        <s v="KELLEY, JOHN"/>
        <s v="DESIATI, PAOLO"/>
        <s v="OLIVAS, ALEX"/>
        <s v="KOHNEN, GEORGES"/>
        <s v="AUER, RALF"/>
        <s v="KAUER, MATTHEW"/>
        <s v="UW Winter Overs"/>
        <s v="STEZELBERGER,THORSTEN"/>
        <s v="ANDERSON, TYLER"/>
        <s v="PANKOVA, DARIA"/>
        <s v="GLOWACKI, DAVID"/>
        <s v="BENDFELT, TIMOTHY"/>
        <s v="PINAT, ELISA"/>
        <s v="Schmidt, Torsten"/>
        <s v="MAUNU, RYAN "/>
        <s v="CHEUNG, ELIM"/>
        <s v="BRAUN, JAMES"/>
        <s v="BURRESON, COLIN"/>
        <s v="JAPARIDZE, GEORGE"/>
        <s v="RICHMAN, MIKE"/>
        <s v="WILLS, ELIZABETH"/>
        <s v="CASEY, JAMES"/>
        <s v="BESSON, DAVE"/>
        <s v="YIQIAN XU"/>
        <s v="TATAR, JOULIEN"/>
        <s v="NEER, GARRETT"/>
        <s v="LENNARZ, DIRK"/>
        <s v="ELLER, PHILIPP"/>
        <s v="HUANG, FEIFEI"/>
        <s v="LANFRANCHI, JUSTIN"/>
        <s v="DVORAK, EMILY"/>
        <s v="TER-ANTONYAN, SAMVEL"/>
        <s v="UCB SC"/>
        <s v="BARWICK, STEVE"/>
        <s v="HANSON, JORDAN"/>
        <s v="UMD GR"/>
        <s v="FRERE, MICHAEL"/>
        <s v="UW PO"/>
        <s v="UW GR"/>
        <s v="HIROTO, IJIRI"/>
        <s v="DESY SC"/>
        <s v="DESY GR"/>
        <s v="DTMD GR"/>
        <s v="MPI GR"/>
        <s v="RONGEN, MARTIN"/>
        <s v="RWTH GR"/>
        <s v="IN, SEONGJUN"/>
        <s v="Dujmovic, Hrvoje"/>
        <s v="Jeong, Minjin"/>
        <s v="Kim, Myoungchul"/>
        <s v="SU GR"/>
        <s v="ULB GR"/>
        <s v="UNGER, LISA"/>
        <s v="BURGMAN, ALEXANDER"/>
        <s v="VUB PO"/>
        <s v="VUB GR"/>
        <s v="WUPPERTAL GR"/>
        <s v="UM GR"/>
        <s v="CARVER, TESSA"/>
        <s v="BRON, STEPHANIE"/>
        <s v="KROLL, MIKE"/>
        <s v="LARSON, MICHAEL"/>
        <s v="WILLIAMS, DAWN"/>
        <s v="COLLIN, GABRIEL"/>
        <s v="RYSEWYK, DEVYN"/>
        <s v="CHIRKIN, DMITRY"/>
        <s v="WENDT, CHRISTOPHER"/>
        <s v="TOSI, DELIA"/>
        <s v="XU, DONGLIAN"/>
        <s v="OERTLIN JAN"/>
        <s v="GHORBANI, KEVIN"/>
        <s v="TY, BUNHENG"/>
        <s v="MANCINA, SARAH"/>
        <s v="KEIICHI MASE"/>
        <s v="RELICH, MATTHEW"/>
        <s v="LEIF, RADEL"/>
        <s v="TILAV, SERAP"/>
        <s v="BENZVI, SEGEV"/>
        <s v="CROSS, ROBERT"/>
        <s v="EBERHARD, BENJAMIN"/>
        <s v="BAUM, VOLKER"/>
        <s v="KRUECKL, GERALD"/>
        <s v="MERINO, GONZALO"/>
        <s v="FREIDMAN, LIZ"/>
        <s v="Ladieu, Don"/>
        <s v="UMD CS"/>
        <s v="DIAZ-VELEZ, JUAN CARLOS"/>
        <s v="SCHULTZ, DAVID"/>
        <s v="Meagher, Kevin"/>
        <s v="GIULIANO, MAGGI"/>
        <s v="BARNET, STEVE"/>
        <s v="SAUNDERS, IAN"/>
        <s v="BELLINGER, JIM"/>
        <s v="WISNIEWSKI, PAUL"/>
        <s v="WANDKOWSKY, NANCY"/>
        <s v="MEADE, PATRICK"/>
        <s v="STOESSL, ACHIM"/>
        <s v="HIGNIGHT, JOSHUA"/>
        <s v="UMD IT"/>
        <s v="STOCK, BENJAMIN"/>
        <s v="BRIK, VLADIMIR"/>
        <s v="SEBRANEK, CHAD"/>
        <s v="DESY IT"/>
        <s v="PIELOTH, DAMIAN"/>
        <s v="FELDE, JOHN"/>
        <s v="JOAO PEDRO DE ANDRÉ"/>
        <s v="SUTHERLAND, MICHAEL"/>
        <s v="MAUNU, RYAN"/>
        <s v="DAY, MELANIE"/>
        <s v="DELVENTHAL, DAVID"/>
        <s v="Santen, Jakob"/>
        <s v="BÖRNER, MATHIS"/>
        <s v="EHRHARD, THOMAS"/>
        <s v="REIMAN, RENE"/>
        <s v="HAACK, CHRISTIAN"/>
        <s v="VEHRING, MARKUS"/>
        <s v="AMARY, SAMIR"/>
        <s v="WEAVER, CHRIS"/>
        <s v="NOWICKI, SARAH"/>
        <s v="CLARK, KENNETH"/>
        <s v="KOIRALA, RAMESH"/>
        <s v="RAWLINS, KATHERINE"/>
        <s v="RELETHFORD, BEN"/>
        <s v="TABOADA, IGNACIO"/>
        <s v="NIEDERHAUSEN, HANS"/>
        <s v="FAHEY, SAM"/>
        <s v="BOS, FABIAN"/>
        <s v="ISHIHARA, AYA"/>
        <s v="VOGE, MARKUS"/>
        <s v="SANDROOS, JOAKIM"/>
        <s v="STEUER, ANNA"/>
        <s v="MUNAWARA, KIRAN"/>
        <s v="BAGHERPOUR, HADIS"/>
        <s v="DUMM, JONATHAN"/>
        <s v="AHRENS, MARYON"/>
        <s v="DeWasseige, Gwenhael"/>
        <s v="RUHE, TIM"/>
        <s v="MENNE, THORBEN"/>
        <s v="SCHLUNDER, PHILLIPP"/>
        <s v="MEIER, MAXIMILIAN"/>
        <s v="Ansseau, Isabelle"/>
        <s v="ASEN, CHRISTOV"/>
        <s v="AXANI, SPENCER"/>
        <s v="ARGUELLES, CARLOS"/>
        <s v="FAZELY, ALI"/>
        <s v="XIANWU, XU"/>
        <s v="STAMATIKOS, MICHAEL"/>
        <s v="PEPPER, JAMES"/>
        <s v="GONZALEZ, JAVIER"/>
        <s v="PANDYA, HERSHAL"/>
        <s v="HOSHINA, KOTOYO"/>
        <s v="JERO, KYLE"/>
        <s v="FUCHS, THOMAS"/>
        <s v="SANDROCK, ALEXANDER"/>
        <s v="HELLER, MATTHIEU"/>
        <s v="FLIS, SAMUEL"/>
        <s v="TJUS, JULIA"/>
        <s v="SCHöNEBERG, SEBASTIAN"/>
        <s v="CLASSEN, LEW"/>
        <s v="TSELENGEDOU, MARIA"/>
        <s v="KITTLER, THOMAS"/>
        <s v="SCHOENEN, SEBASTIAN"/>
        <s v="MIARECKI, SANDRA "/>
        <s v="BINDER, GARY"/>
        <s v="SAFDI, BEN"/>
        <s v="RODD, NICK"/>
        <s v="KEIVANI, AZADEH"/>
        <s v="TOALE, PATRICK"/>
        <s v="DEMBINSKI, HANS"/>
        <s v="TOBIN, MORIAH"/>
        <s v="HUBBARD, ANTONIA"/>
        <s v="HILL, GARY"/>
        <s v="WHELAN, BEN"/>
        <s v="AARTSEN, MARK"/>
        <s v="WOOD, TANIA"/>
        <s v="YOSHIDA, SHIGERU"/>
        <s v="MOHRMANN, LARS"/>
        <s v="KINTSCHER, THOMAS"/>
        <s v="TERLIUK, ANDRII"/>
        <s v="USNER, MARCEL"/>
        <s v="STASIK, ALEXANDER"/>
        <s v="Raab, Christoph"/>
        <s v="WALLRAFF, MARIUS"/>
        <s v="LEUERMANN, MARTIN"/>
        <s v="VAN EIJNDHOVEN, NICK"/>
        <s v="DE VRIES, KRIJN"/>
        <s v="Lünemann, Jan"/>
        <s v="Toscano, Simona"/>
        <s v="ALTMANN, DAVID"/>
        <s v="WIEBE, KLAUS"/>
        <s v="MPI PO"/>
        <s v="WEAVER, CHRISTOPHER"/>
        <s v="KISLAT, FABIAN"/>
        <s v="Braun, Jim"/>
        <s v="PFENDNER, CARL"/>
        <s v="GORA, DARIUSZ"/>
        <s v="BERGMANN, JENS"/>
        <s v="DAUGHHETTEE, JACOB "/>
        <s v="LANDSMAN, YAEL HAGAR"/>
        <s v="ZARZHITZKY, PAVEL"/>
        <s v="RICHARDS, JOHN's Replacement"/>
        <s v="BOHM,&#10;CHRISTIAN"/>
        <s v="BAKER, MICHAEL"/>
        <s v="MERCK, MARTIN"/>
        <s v="KISLET, FABIAN"/>
        <s v="BRAYEUR LIONEL  "/>
        <s v="GTECH GR"/>
        <s v="SEBASTIAN SCHÖNEN"/>
        <s v="BRETZ, HANS-PETER"/>
        <s v="TAAVOLA, HENRIC"/>
        <s v="GERHARDT,LISA"/>
        <s v="AHRENS, JENS"/>
        <s v="ACHIM STOESSL"/>
        <s v="SCHUNCK, MATTHIAS"/>
        <s v="OLIVO, MARTINO "/>
        <s v="LEIF, RÄDEL"/>
        <s v="CONRAD, JANET"/>
        <s v="UCB GR"/>
        <s v="SOUNDARAPANDIAN, KARTHIK"/>
        <s v="BERTRAND, DANIEL"/>
        <s v="HUMB KE"/>
        <s v="BERGHAUS, PATRICK "/>
        <s v="XU, CHEN"/>
        <s v="HELLAUER, ROBERT"/>
        <s v="UC GR"/>
        <s v="DAUGHHETEE, JACOB"/>
        <s v="HUMB GR"/>
        <s v="SCHöNWALD, ARNE"/>
        <s v="UBONN GR"/>
        <s v="GAIOR, ROMAIN "/>
        <s v="MAGGI, GIULIANO"/>
        <s v="MILLER, JONATHAN"/>
        <s v="WHITEHORN, NATHAN"/>
        <s v="WUPPERTAL KE"/>
        <s v="Straszheim, Troy"/>
        <s v="UMD PO"/>
        <s v="SILVERSTRI, ANDREA"/>
        <s v="Bacque, Laurel"/>
        <s v="STRÖM, RICKARD"/>
        <s v="DE WITH, MEIKE"/>
        <s v="SABA, ISAAC"/>
        <s v="BENABDERRAHMANE, LOFTI"/>
        <s v="SCHÖNEN, SEBASTIAN"/>
        <s v="JACOBSEN, JOHN (NPX)"/>
        <s v="CABALLERO-MORA, KAREN"/>
        <s v="LBNL PO"/>
        <s v="UW TE"/>
        <s v="KURAHASHI, NAOKO"/>
        <s v="SCHMITZ, MARTIN"/>
        <s v="WALTER, MICHAEL"/>
        <s v="Gianopoulos, Andrea"/>
        <s v="MALKUS, EVELYN"/>
        <s v="MAROTTA, ALBERTO"/>
        <s v="DESY TE"/>
        <s v="UD KE"/>
        <s v="JOAO PEDRO DE ANDRES"/>
        <s v="GOLUP, GERALDINA"/>
        <s v="HEINEN, DIRK"/>
        <s v="SPIERING, CHRISTIAN"/>
        <s v="WISSING, HENRIKE"/>
        <s v="EULER, SEBASTIAN"/>
        <s v="ZIEMANN, JAN"/>
        <s v="UMD TE"/>
        <s v="SANDRA, MIARECKI"/>
        <s v="UD GR"/>
        <s v="FADIRAN, OLADIPO"/>
        <s v="SPICZAK, GLENN"/>
        <s v="DeWasseige, Gwen"/>
        <s v="Jackson, Steven"/>
        <s v="UWRF AD"/>
        <s v="GLADSTONE, LAURA"/>
        <s v="Matthew Kauer"/>
        <s v="RIEDEL, BENEDICT"/>
        <s v="VALLECORSA, SOFIA"/>
        <s v="STOKSTAD, BOB"/>
        <s v="SCHUKRAFT, ANNE"/>
        <s v="KOHNEN, GEORGE"/>
        <s v="MIARECKI, SANDRA"/>
        <s v="SCHERIAU, FLORIAN"/>
        <s v="JEONG, DONGVOUNG"/>
        <s v="KOLANOSKI, HERMANN"/>
        <s v="BERGHAUS, PATRICK"/>
        <s v="RIEDEL, BENEDIKT"/>
        <s v="UBOCHUM GR"/>
        <s v="TESIC, GORDANA"/>
        <s v="KRASBERG, MARK"/>
        <s v="SABBATINI, LUCA"/>
        <s v="LAIHEM, KARIM"/>
        <s v="UW WO"/>
        <s v="MIDDELL, EIKE"/>
        <s v="FRANCKOWIAK, ANNA"/>
        <s v="FADIRAN, OLADIPO's Replacement"/>
        <s v="ALBERTA AD"/>
        <s v="KUNNEN JAN "/>
        <s v="STRAHLER, ERIK "/>
        <s v="UD SC"/>
        <s v="BUITIN,STIJN"/>
        <s v="ABBASI, RASHA"/>
        <s v="SCHATTO, KAI"/>
        <s v="UU GR"/>
        <s v="SKARLUPKA, HEATH"/>
        <s v="CHRISTY, BRIAN"/>
        <s v="BISSOK, MARTIN"/>
        <s v="LAUNDRIE, ANDREW"/>
        <s v="FINLEY, CHAD SU"/>
        <s v="EPFL SC"/>
        <s v="MIDDLEMAS, ERIN"/>
        <s v="ZOLL, MARCEL"/>
        <s v="ARLEN, TIM"/>
        <s v="KUNNEN, JAN "/>
        <s v="Newcomb, Matthew"/>
        <s v="HULTH, PER OLOF"/>
        <s v="LESIAK-BZDAK, MARIOLA"/>
        <s v="KÓPKE, LUTZ "/>
        <s v="SANTANDER, MARCOS"/>
        <s v="GROSS, ANDREAS"/>
        <s v="WESTERHOFF, STEFAN"/>
        <s v="HOMRIER, ANDREAS"/>
        <s v="UW AD"/>
        <s v="RICHARDS, JOHN"/>
        <s v="EISCH, JONATHAN"/>
        <s v="FEINTZIG, JACOB"/>
        <s v="LABARE, MATHIEU"/>
        <s v="RAAMEZ MOHAMED"/>
        <s v="EPFL KE"/>
        <s v="OSU PO"/>
        <s v="RESCONI, ELISA"/>
        <s v="DANNINGER, MATTIAS"/>
        <s v="VUB KE"/>
        <s v="BELL, MICHAEL"/>
        <s v="SU SC"/>
        <s v="CHANG, HYON HA"/>
        <s v="RODRIGUES, JOAO-PAULO"/>
        <s v="CASIER MARTIN "/>
        <s v="TEPE, ANDREAS"/>
        <s v="JACOBI, EMANUEL"/>
        <s v="RIBORDY, MATHIEU"/>
        <s v="EPFL GR"/>
        <s v="HUSSAIN, SHAHID"/>
        <s v="FACHS, THOMAS"/>
        <s v="SULANKE, K.-H."/>
        <s v="NYGREN,DAVID R"/>
        <s v="EULER, SEBASTIAN."/>
        <s v="PAUL, LARRISA"/>
        <s v="PALCZEWSKI, TOMASZ"/>
        <s v="Christian Haack"/>
        <s v="DUNKMAN, MATT"/>
        <s v="UWRF TE"/>
        <s v="UW Manager"/>
        <s v="REDL, PETER"/>
        <s v="FEDYNITCH, ANATOLI"/>
        <s v="CLARK, KEN"/>
        <s v="UW Technician"/>
        <s v="LAITSCH, DENISE"/>
        <s v="PELES, ADI"/>
        <s v="YECK, JAMES"/>
        <s v="PANKNIN, SEBASTIAN"/>
        <s v="BECKER, JULIA"/>
        <s v="BERGHAUS, PATRICK - UD"/>
        <s v="STOCK, BEN"/>
        <s v="IMLAY, RICHARD"/>
        <s v="KROLL, GÖSTA"/>
        <s v="BLUMENTHAL, JAN"/>
        <s v="UA PO"/>
        <s v="WOLF, MARTIN"/>
        <s v="KUWABARA, TAKAO"/>
        <s v="BRUIJN, RONALD"/>
        <s v="VAN SANTEN, JACOB"/>
        <s v="RUZYBAEV , BAKHTIYAR"/>
        <s v="UW EN"/>
        <s v="TAMBURRO, ALESSIO"/>
        <s v="CHIBA GR"/>
        <s v="MILKE, NATALIE"/>
        <s v="HENRIC, TAAVOLA"/>
        <s v="GORA, DARIUSZ "/>
        <s v="EIKE MIDDELL"/>
        <s v="UW CS"/>
        <s v="MCNALLY, FRANK"/>
        <s v="BOERSMA, DAVID"/>
        <s v="STROM, RICKARD"/>
        <s v="HANSON, KAEL ULB"/>
        <s v="LEIF RADEL"/>
        <s v="HEEREMAN, DAVID"/>
        <s v="DESY AD"/>
        <s v="FRANKE, ROBERT"/>
        <s v="SEO, SEON-HEE"/>
        <s v="BOERSMA, DAVID RWTH"/>
      </sharedItems>
    </cacheField>
    <cacheField name="Tasks">
      <sharedItems containsBlank="1" containsMixedTypes="0" count="729">
        <s v="Supervise LBNL effort"/>
        <s v="PINGU Coordination Committee"/>
        <s v="Gen2 HEA/Surface working group"/>
        <s v="Associate Director for E&amp;O"/>
        <s v="IceCube Summer Bootcamp"/>
        <s v="ICB member"/>
        <s v="Starting a new program at a new IceCube institution"/>
        <s v="Deputy Spokesperson"/>
        <s v="Pubcom member"/>
        <s v="Speakers Comm member"/>
        <s v="ExecCom member"/>
        <s v="Managing solar and heliospheric aspects of IceTop"/>
        <s v="M&amp;O/Upgrade planning"/>
        <s v="Analysis Coordinator"/>
        <s v="Simulation Prod. Comm member, ICB member"/>
        <s v="Principle Investigator"/>
        <s v="Associate Director for Science"/>
        <s v="Director of IceCube Maintenance and Operations"/>
        <s v="IceCube Resource Coordinator"/>
        <m/>
        <s v="Pubcom Chair"/>
        <s v="ICB Member, UHECR’neutrino coordinator"/>
        <s v="Coordination with LIGO and ANTARES"/>
        <s v="Publications Bookkeeping and author lists"/>
        <s v="Institutional Lead"/>
        <s v="Spokesperson"/>
        <s v="Supernova group Co-Chair"/>
        <s v="LE group coordinator"/>
        <s v="Test beam development"/>
        <s v="PINGU Co-Lead"/>
        <s v="PINGU Electronics and Calibration Development"/>
        <s v="Detector R&amp;D"/>
        <s v="Specialized simulations, designing new filters, unusual data selections, extracting specialized information"/>
        <s v="Ongoing EMI studies &amp; mitigation, South Pole &amp; Northern test site instrumentation, Summer South Pole field work"/>
        <s v="Engineering Support: IceCube Lab Summer operations, cabling, &amp; instrumentation testing"/>
        <s v="Engineering support: IceCube Lab Summer operations, fieldwork management, GPS &amp; timing maintenance"/>
        <s v="Engineering Support: logistics, northern hemisphere testing, &amp; vendor management, contractor POC"/>
        <s v="Gen2 R&amp;D"/>
        <s v="Surface electronics, Optical detector R&amp;D"/>
        <s v="Optical detector R&amp;D"/>
        <s v="Lead in-ice high-energy extension"/>
        <s v="Optical detector calibration &amp; R&amp;D"/>
        <s v="Surface detectors Performance &amp; Simulation"/>
        <s v="Reconstruction tools"/>
        <s v="EMI Measurements"/>
        <s v="Acoustic R&amp;D Support"/>
        <s v="USAP Support: yearly sip, coordination with contractor (ASC)"/>
        <s v="Education &amp; Outreach"/>
        <s v="MasterClass lead"/>
        <s v="Communication plan manager, science writer. Masterclass and communication workshop coordinator"/>
        <s v="E&amp;O events and collaboration meetings mgmt. Website &amp; social networks mgmt"/>
        <s v="Evaluation support: framework design and implementation for BI program"/>
        <s v="Undergraduate Research"/>
        <s v="Teachers program and UWRF Upward Bound"/>
        <s v="Speaking engagements (high school classes, open houses, etc.)"/>
        <s v="Danish interviews, blog posting, media requests, and speaking engagements"/>
        <s v="Detector Maintenance and Operations Manager "/>
        <s v="IceCube Coordination Committee chair"/>
        <s v="Logistics Manager "/>
        <s v="SW Coordinator – Detector M&amp;O"/>
        <s v="Database Coordinator"/>
        <s v="Winterovers coordinator, hiring and training of winterovers"/>
        <s v="Run Coordinator"/>
        <s v="Operate Detector  (Winter-Overs)"/>
        <s v="Maintain DAQ Hardware (Hubs, DOR, Clocks, GPS,...)"/>
        <s v="DAQ Firmware Development"/>
        <s v="DAQ electronics hardware and firmware"/>
        <s v="DAQ Monitoring"/>
        <s v="Data Acquisition HW Maintenance: DOR, DOMHub and DOMCal"/>
        <s v="DOM software: DOR device driver, DOMHub scripts,  DOMCal"/>
        <s v="Track DOM issues, generate detector run configurations"/>
        <s v="IceCube DAQ: trigger and event builder"/>
        <s v="IceCube DAQ: command-and-control server, testing infrastructure"/>
        <s v="IceCube DAQ: StringHub and domapp"/>
        <s v="IceCube DAQ: supernova interface, hitspooling"/>
        <s v="Data Acquisition"/>
        <s v="Maintain PnF S/W and Online Filters"/>
        <s v="Maintain PnF Software and Online Filters"/>
        <s v="Online Filter Testing"/>
        <s v="Maintain South Pole Computing H/W Infrastructure and operating systems"/>
        <s v="Maintain South Pole System H/W Infrastructure"/>
        <s v="Maintain South Pole Test System computing H/W Infrastructure and operating systems"/>
        <s v="South Pole System networking and security maintenance"/>
        <s v="Maintain South Pole Test System H/W Infrastructure"/>
        <s v="IceCube LiveControl: experiment control software"/>
        <s v="Detector monitoring shifts"/>
        <s v="Detector Monitoring"/>
        <s v="Coordinate Monitoring"/>
        <s v="Data Monitoring lead: coordinate test and feature development; design underlying analysis algorithms"/>
        <s v="Training and coordinating monitoring shifters"/>
        <s v="IceCube Live monitoring system: data quality and monitoring, back-end databases"/>
        <s v="IceCube Live: release management, supporting external developers (OFU, SNDAQ, etc.)"/>
        <s v="IceCube Live monitoring system: web interface"/>
        <s v="Tools development"/>
        <s v="South Pole EMI Monitoring"/>
        <s v="SPATS"/>
        <s v="Cable shadowing"/>
        <s v="Managing flasher runs coordinating low level calibration effort"/>
        <s v="Flasher code development"/>
        <s v="In-situ DOM sensitivity calibration/angular response from muon neutrinos"/>
        <s v="Direct photon tracking / iceproperties calibration; FE/pulse extractor; reco S/W"/>
        <s v="Flasher output, flasher calibration"/>
        <s v="DOM charge response, linearity, DOM calibration support"/>
        <s v="Absolute DOM sensitivity calibration (laboratory measurements)"/>
        <s v="Calibration, waveforms, cascade systematics"/>
        <s v="Detector geometry, calibration, and status database maintenance and support"/>
        <s v="Muon time residuals/hole ice"/>
        <s v="DOM glass noise"/>
        <s v="muon neutrinos, DOM sensitivity"/>
        <s v="Calibration WG co-chair"/>
        <s v="Standard Candle data analysis for calibrating DOM and ice"/>
        <s v="Improve the Ice Model, Afterpulse Simulator, Standard Candle Analysis, Maintain reconstruction projects (Ophelia, ehe-star)"/>
        <s v="DOM Sensitivity in Ice"/>
        <s v="IceAct"/>
        <s v="IceAct commissioning"/>
        <s v="Hole Ice calibration"/>
        <s v="IceAct calibration"/>
        <s v="DOM Calibration and R&amp;D"/>
        <s v="Coordinate IceTop Operations"/>
        <s v="Lab renovation and acquisition for future surface detector R&amp;D"/>
        <s v="Design, build and test experimental apparatus for restoring IceTop detector efficiency "/>
        <s v="Test and commission experimental apparatus for restoring IceTop detector efficiency"/>
        <s v="Design and build experimental apparatus for restoring IceTop detector efficiency"/>
        <s v="Supernova DAQ"/>
        <s v="SuperNova Operations"/>
        <s v="Computing Infrastructure Manager"/>
        <s v="Oversee raw data storage at LBNL"/>
        <s v="Software strike team member"/>
        <s v="Computing Strike Team"/>
        <s v="Core Software"/>
        <s v="Maintain Core Analysis Framework (IceTray)"/>
        <s v="SW Coordinator – Core Software"/>
        <s v="Support Core Software"/>
        <s v="Maintain Core Software Repository"/>
        <s v="Data processing software framework (IceProd)"/>
        <s v="Core Software maintenance"/>
        <s v="Analysis Software support"/>
        <s v="Maintain Data Processing Software"/>
        <s v="Software strike team"/>
        <s v="Maintain code and keep transfer running"/>
        <s v="Maintain Core Computing Infrastructure Systems"/>
        <s v="Maintain and Operate Data Storage Infrastructure"/>
        <s v="Long term preservation and archive services. Data curation."/>
        <s v="IceCube Open Data services and tools."/>
        <s v="Maintain Data Center Networking and Cyber Security"/>
        <s v="Analysis disk Data storage review, data filters"/>
        <s v="Operate Data transfer from S. Pole to UW Data Warehouse and Archive services at S. Pole."/>
        <s v="Data Storage &amp; Transfer"/>
        <s v="Coordination and Support  Grid distributed computing"/>
        <s v="Building cluster for future simulation production"/>
        <s v="Simulation production site manager at MSU"/>
        <s v="LONI Grid computing"/>
        <s v="Coordination and Support for Grid and distributed computing"/>
        <s v="Maintain Data Center monitoring infrastructure"/>
        <s v="Maintain and operate Virtual Machines deployment infrastrucutre."/>
        <s v="Maintain High Performance Computing services."/>
        <s v="Networking and security maintenance"/>
        <s v="Coordination with Operations and Cybersecurity manager"/>
        <s v="Maintain High Performance Computing services"/>
        <s v="Data Center Facilities manager (power and cooling)"/>
        <s v="Maintain Data Center Infrastructure"/>
        <s v="IceCube Web Development"/>
        <s v="European Data Center -Distributed Computing and Labor"/>
        <s v="DESY TIER-1 coordination"/>
        <s v="Coordinate GRID computing in Germany"/>
        <s v="IC database management"/>
        <s v="HESE Online system"/>
        <s v="Implement near real time GRB analysis"/>
        <s v="Maintain Data handling software (JADE): Archive at the S. Pole, transfer and ingest to the UW Data Warehouse."/>
        <s v="Maintain Data Warehouse Standards,  Web Interface to the Data Warehouse and Data Access services (ftp/http)."/>
        <s v="Transformation of Data for Long-Term Persistence and Archival. Run Common Reconstructions (Level2)"/>
        <s v="Simulation production site manager"/>
        <s v="Simulation Production"/>
        <s v="Simulation Production, IceSim vetting for LowEn "/>
        <s v="Coordination of Simulation Production, identifying resources, streamlining programs for the cloud, GPU"/>
        <s v="Simulation Production Manager"/>
        <s v="Simulation Production panel chair"/>
        <s v="Low energy simulation  production"/>
        <s v="Maintain Simulation Production Software, maintain, test and update physics aspects of the atmospheric muon and neutrino simulation"/>
        <s v="Simulation Production Coordination; production configurations, test production and web portal."/>
        <s v="Simulation Production software development "/>
        <s v="Simulation Production Cluster"/>
        <s v="Simulation production site manager in DESY"/>
        <s v="Simulation production site manager at Dortmund"/>
        <s v="SimProd maintenance"/>
        <s v="AC-RZ GPU/CPU cluster maint. iceprod and mass production"/>
        <s v="Simulation Production on cluster/GRID"/>
        <s v="Low energy Simulation Production"/>
        <s v="Simulation coordination board member"/>
        <s v="Simulation Production Site Manager at ULB"/>
        <s v="Simulation coordination board member "/>
        <s v="GPU computing resourses "/>
        <s v="High energy event generator  (leptoninjector), PMT simulation, atmospheric flux library"/>
        <s v="Simulation production site manager at Compute Canada Resource Allocation"/>
        <s v="Clsim photon table production"/>
        <s v="Compute Canada Resource Allocation"/>
        <s v="IC86 MuonGun"/>
        <s v="SciNet computing"/>
        <s v="GENIE maintenance "/>
        <s v="TFT Board member"/>
        <s v="Two station trigger"/>
        <s v="Filter requests, bandwidth, TFT Board Member"/>
        <s v="Prepare datasets for filter testing and common MC datasets for testing"/>
        <s v="L2 manager"/>
        <s v="TFT Board Chair"/>
        <s v="Tau WG Chair"/>
        <s v="Cosmic Ray WG co-convener"/>
        <s v="Point Source WG Lead"/>
        <s v="Splitting – Q/P frame  and coincidence"/>
        <s v="Astrophysical diffuse component in the Point Source data"/>
        <s v="Cascade WG Co-Chair"/>
        <s v="Low-energy / Oscillation WG Co-Chair"/>
        <s v="GRB WG Chair"/>
        <s v="GRB filters"/>
        <s v="Low Energy"/>
        <s v="Cascade filters"/>
        <s v="Trigger simulations"/>
        <s v="Calibration-Flasher Studies"/>
        <s v="Moon filter"/>
        <s v="Co-convener Diffuse WG"/>
        <s v="EHE Filters"/>
        <s v="CR WG co-chair"/>
        <s v="Online L2 Filter, single event stream"/>
        <s v="Low-Energy filter /HiveSplitter"/>
        <s v="HESE filter / Hitspooling"/>
        <s v="BSM WG Co-Chair"/>
        <s v="WIMP-L2"/>
        <s v="Online filter development &amp; testing (Low-up filter)"/>
        <s v="Online filter development &amp; testing (Full Sky Starting Filter)"/>
        <s v="Point Source WG Chair"/>
        <s v="Diffuse WG Co-chair"/>
        <s v="Online filter"/>
        <s v="WG Lead - Muon channel"/>
        <s v="PhD-related work"/>
        <s v="Optimization of hitspooling for SN and solar flares"/>
        <s v="Physics filters"/>
        <s v="New SUSY Filter"/>
        <s v="L3 IC86-x muon data stream, Skripts &amp; Monitoring"/>
        <s v="Muon working group co-Chair"/>
        <s v="Vertical event filter, IceSim 3 vs 4 comparisons"/>
        <s v="L3 Filter for point sources"/>
        <s v="Muon filter"/>
        <s v="MESE filtering"/>
        <s v="NuSQUIDs model update"/>
        <s v="Earth &amp; Atmos simulations for systematic error studies"/>
        <s v="NuSQuIDS, NuSFGen, and MC reweighting development"/>
        <s v="Integration of GENIE for low energy systematics"/>
        <s v="Supernova and transient simulations"/>
        <s v="Muon yield in PeV~EeV showers &amp; systematics"/>
        <s v="Atmospheric muon &amp; neutrino simulation for cosmic ray &amp; neutrino studies"/>
        <s v="GEANT Simulation"/>
        <s v="Simulation Programs"/>
        <s v="GRB Analysis Tools"/>
        <s v="Dark Matter signal simulation"/>
        <s v="Maintain and Verify Simulation of Photon Propagation and update Ice Properties"/>
        <s v="Simulation Production Site Manager for UD"/>
        <s v="sim-services"/>
        <s v="nugen maintenance"/>
        <s v="Veto simulation"/>
        <s v="Simulation programs (detector response)"/>
        <s v="PROPOSAL-IceProd integration and maintenance/support"/>
        <s v="PROPOSAL-IceProd Integration and optimization"/>
        <s v="Update of Neutrinoflux"/>
        <s v="DOM simulation"/>
        <s v="Support IceTop Simulations, IceTop Calibrations, IceTop Reconstruction"/>
        <s v="Development  PROPOSAL simulation software"/>
        <s v="Developing / maintaining ANFlux"/>
        <s v="Correlated noise and long-frame CORSIKA"/>
        <s v="PINGU CORSIKA"/>
        <s v="DOM noise and quantum efficiency"/>
        <s v="multi-PMT DOM development and simulations"/>
        <s v="Simulation verification"/>
        <s v="Simulation verification, reconstruction development"/>
        <s v="Simulation tools"/>
        <s v="CLSIM Hyrid maintenance"/>
        <s v="Maintenance / Addition of seasons weights to nuflux module"/>
        <s v="KDE Tools KDE and multi-llh"/>
        <s v="Algorithm for measuring muon energy"/>
        <s v="PMT saturation corrections for analysis"/>
        <s v="3-year Cosmic Ray Composition Analysis"/>
        <s v="NonPoisson Template Fitting Code"/>
        <s v="NonPoissonian Template Fitting code"/>
        <s v="Low energy reconstruction techniques for DeepCore"/>
        <s v="Development of noise cleaning for vuvuzela noise"/>
        <s v="Work on improved modeling of hadronic showers in reconstruction"/>
        <s v="Develop analysis tools for systematics study; PISA development"/>
        <s v="Integrate IceCube into AMON"/>
        <s v="Supernova light curve and transient monitoring tools"/>
        <s v="Reconstruction/ Analysis tools"/>
        <s v="Tau reconstruction tools"/>
        <s v="Optimization of veto techniques for PS"/>
        <s v="Shadow of Moon study of IceCube performance"/>
        <s v="Software maintenance : Event reco and corsika reader"/>
        <s v="Code review strike team; IceTop simulations"/>
        <s v="Snow correction for IceTop"/>
        <s v="Develop &amp; test reconstruction"/>
        <s v="SW Coordinator – Data Quality, Reconstruction and Sim. Programs"/>
        <s v="Low energy Reco./Analysis tools"/>
        <s v="Low energy event reconstruction quality; PISA development"/>
        <s v="Cascade reconstruction"/>
        <s v="Simulations low energy (cascades) "/>
        <s v="Flashers/Standard Candle"/>
        <s v="Prompt signals in high energy air showers"/>
        <s v="Reconstruction software"/>
        <s v="Event reconstruction, angular resolution"/>
        <s v="Low energy event reconstruction (BiPed), spline service"/>
        <s v="Low-Energy Extensions of IceTop"/>
        <s v="Coincident events between IceCube and DM-Ice, low energy reconstruction"/>
        <s v="Coincident events between IceCube and DM-Ice, characterization of untriggered IceCube events, low energy reconstruction"/>
        <s v="Event energy and direction reconstruction, millipede"/>
        <s v="Calibrations with LED and minimum ionizing muons"/>
        <s v="Flasher"/>
        <s v="Maintain Romeo, EHE Simulations, Calibration using Standard Candles"/>
        <s v="Maintain Romeo, EHE Simulations, Maintain reconstruction projects (Portia), MC/Data comparison for EHE-filtered and IceTop events, Standard Candle Analysis"/>
        <s v="Maintain Portia and the SC data filtering"/>
        <s v="EHE online pipeline for gamma-ray follow-up"/>
        <s v="Low-energy reconstruction"/>
        <s v="Spline fits"/>
        <s v="Likelihood fit package"/>
        <s v="Gamma-ray follow up program maintenance"/>
        <s v="Reconstruction Release Manager, Maintain Reconstruction Framework,&#10;DeepCore reconstruction"/>
        <s v="Spline fits with anisotropy"/>
        <s v="Online singlet stream"/>
        <s v="GRB, point-sources"/>
        <s v="Muon reconstructions for IceCube-Gen2"/>
        <s v="nuCraft"/>
        <s v="Diffuse fit tool"/>
        <s v="PegLeg Reconstruction"/>
        <s v="OscFit extension"/>
        <s v="Point-source search methods"/>
        <s v="Photon tracking / ice-properties calibration"/>
        <s v="development of reconstruction tools (IcePack framework)"/>
        <s v="muon track reconstruction in IceCube and DeepCore"/>
        <s v="Low energy muon reconstruction"/>
        <s v="optimization of the geometry and the track reconstruction"/>
        <s v="Icetray framework maintenance "/>
        <s v="Maintenance of clsim direct photon propagation tool"/>
        <s v="New SUSY Reconstruction, Simulation, Propagation, Monopole, Photonics, muon detection with IceTop"/>
        <s v="Track reconstruction"/>
        <s v="Development of low-energy reconstruction techniques"/>
        <s v="Data monitoring"/>
        <s v="Low energy systematics"/>
        <s v="Data Quality &amp; DeepCore"/>
        <s v="Data and Simulation Quality"/>
        <s v="Data and Simulation Quality "/>
        <s v="data quality verification"/>
        <s v="AGN analysis"/>
        <s v="GRB/AGN analysis"/>
        <s v="Level 2 offline processing – co-coordinator "/>
        <s v="Low energy L3 maintainer"/>
        <s v="Organisation of outreach events in Stockholm"/>
        <s v="Gentwo benchmark diffuse analysis"/>
        <s v="IceTop Simulation Production"/>
        <s v="Transfer Data from S. Pole to UW Data Warehouse and Archive at S. Pole&#10;Maintain Data Transfer SW (SPADE)&#10;Maintain Data Warehouse Standards, Software (Ingest), Data Access (FTP), and Web Interface "/>
        <s v="Monitoring (4 weeks)"/>
        <s v="Photonics Production"/>
        <s v="Supernova WG Chair"/>
        <s v="Host the 2014 Spring Collaboration Meeting"/>
        <s v="Maintain DAQ Software Systems experiment control and monitoring, DOM and DOMhub software)  and track changes with time in the detector"/>
        <s v="Low energy simulation  production, event reconstruction"/>
        <s v="IceCube integration in Fittino/Astrofit"/>
        <s v="WIMP Trigger &amp; Filter"/>
        <s v="DOM simulator &amp; calibrator"/>
        <s v="Diffuse / atmosnu WG Co-chair"/>
        <s v="Provide Real-time System Monitoring and Paging"/>
        <s v="IceTop maintenance "/>
        <s v="Track engine"/>
        <s v="IceCube camera system&#10;events in Stockholm"/>
        <s v="Develop Moon shadow and Galactic center filters"/>
        <s v="Point source coordinator "/>
        <s v="Update MMC from Java to C++"/>
        <s v="Work on cascade filter"/>
        <s v="Cascades"/>
        <s v="WIMP analysis"/>
        <s v="Director of Operations"/>
        <s v="Online filter development"/>
        <s v="Muon/EHE Filter"/>
        <s v="Yellow Book-maintenance"/>
        <s v="IceVeto Performance &amp; Simulation"/>
        <s v="Detector Operations Manager"/>
        <s v="Maintain Detector Simulation (IceSim)"/>
        <s v="Standard Candle Vertex and Energy Calibration"/>
        <s v="SPATS SD Maintenance &amp; Analysis"/>
        <s v="AURA, SPATS, surface antenna operations (RASTA)"/>
        <s v="L3 IC86-2 diffuse data stream"/>
        <s v="Maintain Data Center Networking and Security"/>
        <s v="Rate Data Bank South Pole"/>
        <s v="Data transfer UW-DESY"/>
        <s v="Noise simulation"/>
        <s v="Deputy Resource Coordinator"/>
        <s v="Angular res. Cascades"/>
        <s v="IceTop Simulation ProductionProduction / Data Processing"/>
        <s v="IceVeto R&amp;D and coordination"/>
        <s v="Standard Candle"/>
        <s v="Host Spring collaboration meeting"/>
        <s v="Photonics tables"/>
        <s v="Reconstruction tools for PINGU"/>
        <s v="Low-energy/PINGU Simulation"/>
        <s v="Conventional and prompt muon analysis tool"/>
        <s v="Online/Muon Filter"/>
        <s v="Simulation Tools (ng)"/>
        <s v="Filter for Southern sky muons"/>
        <s v="Flasher Runs"/>
        <s v="Monitoring contact"/>
        <s v="RASTA Antenna Construction"/>
        <s v="Gen2 DOM Calibration and R&amp;D"/>
        <s v="Acoustic R&amp;D Support PINGU R&amp;D"/>
        <s v="Develop Hit Spooling for Supernova &amp; others"/>
        <s v="develop starting track reconstruction"/>
        <s v="L2 processing for IC86, studying cascade energy resolution"/>
        <s v="BadDomList  software maintenance"/>
        <s v="Simulation Programs: diplopia"/>
        <s v="New Feature Extractor"/>
        <s v="Stability (L2 Processing)"/>
        <s v="Maintain Simulation Production Software"/>
        <s v="Reconstruction Release Manager  , Maintain Reconstruction Framework"/>
        <s v="Simulation Production "/>
        <s v="PINGU software coordinator"/>
        <s v="Simulation Work, hit-maker"/>
        <s v="TASK???"/>
        <s v="Maintain DAQ Software Systems "/>
        <s v="Software strike team, lead on domcal-related software"/>
        <s v="Maintain good run list"/>
        <s v="Finite track reconstruction, PegLeg Reconstruction"/>
        <s v="IceTray Support (Q frame)"/>
        <s v="Weekly call, ICC support"/>
        <s v="Low Energy DeepCore WG Co Chair"/>
        <s v="CR-WG Co Chair"/>
        <s v="Energy Reconstruction"/>
        <s v="Absolute energy calibration of low-energy interactions"/>
        <s v="Maintain low-level DAQ software (DOR device driver, DOM software)"/>
        <s v="Study of Tau Filters at South Pole"/>
        <s v="Run cluster EPFL"/>
        <s v="Exotics- WG chair"/>
        <s v="Monitoring development"/>
        <s v="Acoustic "/>
        <s v="Supernova DAQ, simulation"/>
        <s v="Maintain DAQ Software Systems (incl. triggers, DOM SW, etc. up to Event Builder)"/>
        <s v="Acoustic"/>
        <s v="Gal Cen Filter &amp; Moon Filter"/>
        <s v="Calibration Lead"/>
        <s v="Web Development"/>
        <s v="Oscillations WG chair"/>
        <s v="Offline Data Processing - EHE"/>
        <s v="Low-energy IceTop Extensions"/>
        <s v="Study PINGU/HEX hardware requirements using IceCube data &amp; simulation"/>
        <s v="Moon Shadow online"/>
        <s v="L2 processing, muon stream"/>
        <s v="Development of Photospline tables"/>
        <s v="PPC based tables&#10;Muon reconstruction"/>
        <s v="Data Quality monitoring"/>
        <s v="Maintain Moon shadow and Galactic center filters"/>
        <s v="GRB"/>
        <s v="Teachers"/>
        <s v="Genie MC development &amp; data production"/>
        <s v="Simulations"/>
        <s v="Winterovers coordinator"/>
        <s v="Maintenance of the local IceCube MC Production"/>
        <s v="Next Generation Simulation"/>
        <s v="Cosmic ray shower simulations and reconstruction"/>
        <s v="RASTA &amp; SPATS monitoring"/>
        <s v="Engineering Support"/>
        <s v="Cascade filter"/>
        <s v="Administrative Support"/>
        <s v="Muon channel"/>
        <s v="Reconstruction Release Manager, Maintain Reconstruction Framework"/>
        <s v="Education &amp; Outreach Coordination"/>
        <s v="Responsible WIMPs/Low Up Filter"/>
        <s v="muon track reconstruction in IceCube and DeepCore, waveform feature extractor"/>
        <s v="Cascade Online filter"/>
        <s v="Data Quality Lead"/>
        <s v="Direct photon tracking / iceproperties calibration 0.3 ; FE/pulse extractor 0.1 ; reco software 0.1"/>
        <s v="IC-40 L3 processing"/>
        <s v="Ice Properties"/>
        <s v="Kalman Filter for L2 slow particle filter"/>
        <s v="Pubcom adjoint member"/>
        <s v="Maintain and Operate Database Systems (I3OmDb)"/>
        <s v="Reconstruction software manager"/>
        <s v="Resource Coordinator"/>
        <s v="Filters and Simulations"/>
        <s v="IceAct R&amp;D"/>
        <s v="Simulation Prod. Comm member"/>
        <s v="Extension of GENIE to higher energies, GENIE/nugen comparison"/>
        <s v="IceTray support, software maintenance"/>
        <s v="Implementation of new light yield factors in IceCube software"/>
        <s v="Data Quality, Reco. &amp; Sim. Tools Coordinator (&quot;Low-level&quot; Analysis Coordinator)"/>
        <s v="develop starting track reconstruction - hybrid reco."/>
        <s v="Simulation Programs: photonics"/>
        <s v="Online L2 Filter"/>
        <s v="SPATS, surface antenna operations (RASTA)"/>
        <s v="DOM Cal Maintenance, DOM Monitoring snd Troubleshooting"/>
        <s v="Calibration of DOM waveforms"/>
        <s v="Evaluate Pegleg for standard oscillation processing in DeepCore. &#10;Development of noise cleaning for vuvuzela noise"/>
        <s v="Simulation Programs software"/>
        <s v="Develop analysis tools for systematics study"/>
        <s v="Deep Core WG - Co Chair"/>
        <s v="EHE and Brights WG co-chair"/>
        <s v="Ice properties (anisotropy)"/>
        <s v="Muon/WIMPs/Low Up Filter"/>
        <s v="Oscillations WG - Co Chair"/>
        <s v="New SUSY Reconstruction, Simulation, Propagation, Monopole, Photonics"/>
        <s v="EMI - Radio R&amp;D"/>
        <s v="BadDomList software maintenance"/>
        <s v="Surface detectors calibration"/>
        <s v="L2 Offline Processing"/>
        <s v="simulation of ice properties and DOM sensitivities"/>
        <s v="Detector Noise Studies"/>
        <s v="Data systematics &amp; Simulations for magnetic monopoles (with Christian Haack)"/>
        <s v="Flashers"/>
        <s v="Low Energy WG Co-Chair"/>
        <s v="moun channel WG Co. Chair"/>
        <s v="Point Sou\rce WG Chair"/>
        <s v="Teachers’ program and UWRF Upward Bound"/>
        <s v="Simulation Production on PDSF"/>
        <s v="develop and verify Deep Core filters"/>
        <s v="SPATS monitoring"/>
        <s v="Low energy event reconstruction quality"/>
        <s v="Software support, code reviews"/>
        <s v="DAQ Firmware Support"/>
        <s v="Online filters / SuperDST"/>
        <s v="Alert System for follow-up"/>
        <s v="Coordinate Deep Core reconstruction for production"/>
        <s v="L2 processing support"/>
        <s v="Outreach"/>
        <s v="Offline Level 2 Processing"/>
        <s v="Reconstruction Coordinator"/>
        <s v="Software Coordinator"/>
        <s v="Online Filter for Alerts"/>
        <s v="E&amp;O"/>
        <s v="MonteCarlo simulations of Cherenkov light yield"/>
        <s v="Calibration"/>
        <s v="Maintenance of IceCube-Photonics interface"/>
        <s v="Simulation Production on GPU"/>
        <s v="Maintain Core Computing Systems, Coordination Grid &amp; distributed computing"/>
        <s v="Verification monitoring integration into IceCube Live"/>
        <s v="Low-energy cascade calibration with flashers"/>
        <s v="Analysis of flasher runs for inice calibration of saturation, and flasher and Standard Candle runs for absolute energy calibration for cascades."/>
        <s v="Direct photon propogation, IceTray, Simulations, Genie"/>
        <s v="Ice properties and flasher runs"/>
        <s v="Online Filter Alerts / NToO program"/>
        <s v="Muon filter responsible for 2014, Online filtering"/>
        <s v="mTOM development and expertise in CAD"/>
        <s v="Improvements to low energy analysis framework"/>
        <s v="Sub-trigger event reconstruction"/>
        <s v="Development of processing scripts for L2/L1 processing"/>
        <s v="Geant Simulations"/>
        <s v="mTOM development"/>
        <s v="UHE Trigger &amp; Filter"/>
        <s v="Coordinate BMBF Funding"/>
        <s v="Diffuse / atmosnu WG chair"/>
        <s v="Domcal monthly vetting"/>
        <s v="Integrating the GENIE Monte Carlo software into IceCube software"/>
        <s v="Online filtering"/>
        <s v="Maintain Core High Performance Computing Systems"/>
        <s v="Absolute DOM sensitivity"/>
        <s v="Reconstruction tools-Deep Core"/>
        <s v="Ice simulation"/>
        <s v="Simulation Software Programs coordinator "/>
        <s v="Filter for low energy muons"/>
        <s v="Filter for mow energy muons"/>
        <s v="Finite track reconstruction"/>
        <s v="Trigger simulation"/>
        <s v="Preparing 2012 Coll. Meeting"/>
        <s v="Ice Properties Simulation"/>
        <s v="DOM Linearity, sensitivity"/>
        <s v="managing flasher runs and other calibrations (stage 2 geometry)"/>
        <s v="RASTA Data Monitoring"/>
        <s v="Maintain Reconstruction Framework"/>
        <s v="Development of IceCube event viewer software"/>
        <s v="Coordination Committee chair"/>
        <s v="Benchmark diffuse analysis"/>
        <s v="Direct photon propogation, Deep Core support"/>
        <s v="Monte Carlo Validation"/>
        <s v="Maintain DAQ Software Systems (incl. triggers, up to Event Builder) and track changes with time in the detector"/>
        <s v="Maintain Core High Performance Computing Systems&#10;Coordination and Support for Grid and distributed computing"/>
        <s v="Supernova detector (extension) responses"/>
        <s v="Muongun"/>
        <s v="Acoustic WG Lead"/>
        <s v="Maintain South Pole Computing Hardware Infrastructure and operating systems"/>
        <s v="R&amp;D Lead"/>
        <s v="DeepCore filtering"/>
        <s v="Online filters (EHE)"/>
        <s v="Implementation of mDOM simulation into IceTray"/>
        <s v="SLF, Low Energy, Energy reconstruction (development)"/>
        <s v="Maintain DAQ Software Systems (IceCube Live) and track changes with time in the detector"/>
        <s v="EMI/R&amp;D"/>
        <s v="Gen2 DOM Calibration  and R&amp;D"/>
        <s v="Prepare and Evaluate Flasher&#10;Calibrations  Evaluate (DomCal)&#10;Calibration Runs and update Calibration constants, absolute DOM sensitivity"/>
        <s v="Offline processing"/>
        <s v="Double cascade fitter"/>
        <s v="Global Likelihood Fits, KDE-tools"/>
        <s v="muon track reconstruction for IceCube and DeepCore"/>
        <s v="Winter Overs coordinator"/>
        <s v="WIMP WG Chair"/>
        <s v="PINGU calibration studies"/>
        <s v="Event reconstruction"/>
        <s v="Maintain South Pole Test System Hardware and Operating Systems"/>
        <s v="Moni 2.0 software development "/>
        <s v="IT parameters for new moni system"/>
        <s v="online / L2 / L3 processing for low energy group"/>
        <s v="Reconstruciton Coordinator (acting), Maintain Reconstruction Framework"/>
        <s v="Data Monitoring lead: coordinate test and feature dev.; design underlying analysis algorithms"/>
        <s v="Track Engine Trigger"/>
        <s v="Shower reconstruction, flasher data"/>
        <s v="DST data checking, Sun shadow, online filter support"/>
        <s v="STTools, EventViewer"/>
        <s v="Development of  the multi-hit detection technique"/>
        <s v="Diffuse WG Co-chair of "/>
        <s v="Science Support"/>
        <s v="Supernova WG Co-Chair"/>
        <s v="Develop &amp; verify filters"/>
        <s v="Acoustic Lead"/>
        <s v="optimize the efficiency of&#10;Simulation Production&#10;"/>
        <s v="Cascade event reconstruction"/>
        <s v="Simulation Programs: mmc/mmc-icetray and ucr-icetray"/>
        <s v="IceCube Live Maintenance and Upgrades"/>
        <s v="Ongoing EMI studies &amp; mitigation, South Pole &amp; Northern test site instrumentation, In-field work"/>
        <s v="Transformation of Data for Long-Term Persistence and Archival, e.g., HDF5&#10;Maintain Data Warehouse Standards, Software (Ingest), Data Access (FTP), and Web Interface"/>
        <s v="Simulation Programs: noise-generator"/>
        <s v="Transfer Data from S. Pole to UW Data Warehouse and Archive at S. Pole. Maintain Data Transfer SW (SPADE). Maintain Data Warehouse Standards, Software (Ingest), Data Access (FTP), and Web Interface "/>
        <s v="Coordination of Simulation Production"/>
        <s v="Correlated Noise simulation"/>
        <s v="2013 DeepCore filter and L2 proposal"/>
        <s v="Checking the low energy level 2 filter "/>
        <s v="Hybrid/Tau WG Chair"/>
        <s v="Online filters"/>
        <s v="DST data checking"/>
        <s v="low-energy reconstruction using DM-Ice"/>
        <s v="Computing Resources"/>
        <s v="Veto systematics at low energy"/>
        <s v="Event reconstruction (spline fits)"/>
        <s v="Hybrid reconstruction tools"/>
        <s v="Particle identification in PINGU"/>
        <s v="Publications Bookkeeping"/>
        <s v="Coordinate reconstruction scripts for production"/>
        <s v="Gal Cen Filter"/>
        <s v="Bubble studies with flashers"/>
        <s v="GPU Mass production on AC-RZ cluster"/>
        <s v="BadDomList"/>
        <s v="Simulation Production coordination"/>
        <s v="AURA, SPATS, surface antenna operations (RICE)"/>
        <s v="Director of Operations (TBD)"/>
        <s v="Associate Director for Science and Instrumentation"/>
        <s v="IceAct comissioning"/>
        <s v="Surface Veto, IceCube extensions"/>
        <s v="Organize and monitor the production of filtered science data. Organize the usage of data analysis computing storage. Migrate data to second tier storage"/>
        <s v="Development of the slow monopole trigger"/>
        <s v="Cascade WG Co Chair"/>
        <s v="DeepCore simulation verification"/>
        <s v="Filter verification"/>
        <s v="Temp. &amp; Pressure atmospheric monitoring"/>
        <s v="Host Fall Collaboration Meeting"/>
        <s v="L3 IC86-1/2 diffuse data stream"/>
        <s v="GRB analysis"/>
        <s v="Low-energy WG Co-Chair"/>
        <s v="DOM charge response, linearity, DOM cal support"/>
        <s v="Laputop and software development; Snow correction for IceTop"/>
        <s v="Data and Simulation Quality for low energy searches"/>
        <s v="Online filtering data/MC comparisons"/>
        <s v="IceTop tank Monitoring"/>
        <s v="IceCube Monitoring Lead"/>
        <s v="Transformation of Data for Long-Term Persistence and Archival. Maintain Data Warehouse Standards, Software (Ingest), Data Access (FTP), and Web Interface"/>
        <s v="Simulation Production on GPU "/>
        <s v="WestGrid computing"/>
        <s v="Next Generation Simulation Tools"/>
        <s v="Teachers Program"/>
        <s v="DeepCore Veto "/>
        <s v="Unpacking, Decoding &amp; Calibration of Raw Data (Level1); Run Common Reconstructions on UW IceCube Compute Cluster (Level2)"/>
        <s v="Monte Carlo Production"/>
        <s v="Speakers Comm Chair"/>
        <s v="Coordination with LIGO"/>
        <s v="Moon Shadow "/>
        <s v="Simulation Programs: neutrino-generator"/>
        <s v="Simulation production (ng)"/>
        <s v="SPE recalibration "/>
        <s v="Moni 2.0 development "/>
        <s v="DOM Cal Maintenance, DOM issues"/>
        <s v="Supernova simulation / moun energy reconstruction"/>
        <s v="muon channel WG Co. Chair"/>
        <s v="Online processing-muon channel"/>
        <s v="Engineering Support: logistics, northern hemisphere testing, &amp; vendor management"/>
        <s v="Light yield"/>
        <s v="Computer Cluster - simulation"/>
        <s v="USAP Support"/>
        <s v="Improving the track reconstruction. "/>
        <s v="IceTray Support (IZMA)"/>
        <s v="Flashers and Standard Candle"/>
        <s v="Simulation Programs: cmc"/>
        <s v="Simulation Work"/>
        <s v="Truncated Mean, EventViewer, cluster tool"/>
        <s v="Cosmic Ray Surface Array Development"/>
        <s v="Photonics/Simulation Work"/>
        <s v="Engineering Support: IceCube Lab Summer operations, fieldwork management, design of the pDOM, GPS maintenance"/>
        <s v="Simulation production &amp; data processing software framework (IceProd), and simulation programs (detector response)"/>
        <s v="Muon reconstruction"/>
        <s v="Prepare and Evaluate Flasher Calibrations. Evaluate (DomCal) Calibration Runs and update Calibration constants"/>
        <s v="WIMP WG Co-Chair"/>
        <s v="IceCube Live C&amp;V"/>
        <s v="RFI"/>
        <s v="Support Detector M&amp;O"/>
        <s v="Cascade data processing"/>
        <s v="Monitoring shifts"/>
        <s v="low level moun data verification (data/mc)"/>
        <s v="Online filter development &amp; testing"/>
        <s v="Monitoring (3 weeks)"/>
        <s v="Supernova DAQ and Simulation  tools"/>
        <s v="MasterClass (IceCube and NBI)"/>
        <s v="Muon yield in EeV showers &amp; comparison w/ theoretical calculations "/>
        <s v="verification Deep Core data quality"/>
        <s v="PINGU R&amp;D and software coordinator"/>
        <s v="Flasher Calibration"/>
        <s v="flat-ntuple; muon-bundle-reco; Snow correction for IceTop"/>
        <s v="BadDoms"/>
        <s v="IceCube Weekly call coordination "/>
        <s v="Deputy Monitoring Coordinator"/>
        <s v="EMI, Instrumentation, I/F"/>
        <s v="DOM CAL Maintenance"/>
        <s v="Gal Cen Filter, Data processing"/>
        <s v="Neutrino generation and systematics"/>
        <s v="Fall Collaboration Meeting"/>
        <s v="Simulation Programs: sim-services"/>
        <s v="Reconstruction"/>
        <s v="Computing Infrastructure Management"/>
        <s v="Support the development of data warehouse software"/>
        <s v="Flasher Analysis"/>
        <s v="Vertical event filter"/>
        <s v="Generating background event simulation by Corsika"/>
        <s v="Monitoring IceCube Live integration"/>
        <s v="Geant Simulations &amp; Light yield"/>
      </sharedItems>
    </cacheField>
    <cacheField name="Source of Funds (U.S. Only)">
      <sharedItems containsBlank="1" containsMixedTypes="0" count="6">
        <s v="NSF M&amp;O Core"/>
        <s v="US In-Kind"/>
        <s v="Base Grants"/>
        <m/>
        <s v="Non-US In-kind"/>
        <s v="Inst. In-Kind"/>
      </sharedItems>
    </cacheField>
    <cacheField name="NSF M&amp;O Core">
      <sharedItems containsMixedTypes="1" containsNumber="1"/>
    </cacheField>
    <cacheField name="NSF Base Grants">
      <sharedItems containsMixedTypes="1" containsNumber="1"/>
    </cacheField>
    <cacheField name="U.S. Institutional In-Kind">
      <sharedItems containsMixedTypes="1" containsNumber="1"/>
    </cacheField>
    <cacheField name="Europe &amp; Asia Pacific In-Kind">
      <sharedItems containsMixedTypes="1" containsNumber="1"/>
    </cacheField>
    <cacheField name="Grand Total">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30" firstHeaderRow="1" firstDataRow="1" firstDataCol="1" rowPageCount="1" colPageCount="1"/>
  <pivotFields count="13">
    <pivotField axis="axisRow" showAll="0">
      <items count="8">
        <item x="0"/>
        <item x="1"/>
        <item x="2"/>
        <item x="3"/>
        <item x="4"/>
        <item x="5"/>
        <item m="1" x="6"/>
        <item t="default"/>
      </items>
    </pivotField>
    <pivotField showAll="0"/>
    <pivotField axis="axisRow" showAll="0">
      <items count="7">
        <item h="1" x="3"/>
        <item x="1"/>
        <item x="0"/>
        <item h="1" x="2"/>
        <item h="1" x="4"/>
        <item h="1" m="1" x="5"/>
        <item t="default"/>
      </items>
    </pivotField>
    <pivotField axis="axisPage" showAll="0">
      <items count="60">
        <item h="1" x="26"/>
        <item x="50"/>
        <item x="11"/>
        <item m="1" x="52"/>
        <item x="45"/>
        <item m="1" x="53"/>
        <item x="37"/>
        <item x="42"/>
        <item x="12"/>
        <item x="13"/>
        <item m="1" x="58"/>
        <item x="43"/>
        <item m="1" x="57"/>
        <item x="14"/>
        <item x="32"/>
        <item x="38"/>
        <item x="31"/>
        <item m="1" x="55"/>
        <item x="39"/>
        <item x="0"/>
        <item x="24"/>
        <item m="1" x="56"/>
        <item x="4"/>
        <item m="1" x="51"/>
        <item x="34"/>
        <item h="1" x="25"/>
        <item x="29"/>
        <item x="28"/>
        <item x="23"/>
        <item x="8"/>
        <item x="33"/>
        <item x="15"/>
        <item m="1" x="54"/>
        <item x="16"/>
        <item x="40"/>
        <item x="48"/>
        <item x="44"/>
        <item x="46"/>
        <item x="49"/>
        <item x="17"/>
        <item x="5"/>
        <item x="41"/>
        <item x="6"/>
        <item x="19"/>
        <item x="7"/>
        <item x="35"/>
        <item x="18"/>
        <item h="1" x="10"/>
        <item x="20"/>
        <item x="9"/>
        <item x="1"/>
        <item x="21"/>
        <item x="22"/>
        <item x="30"/>
        <item h="1" x="36"/>
        <item h="1" x="2"/>
        <item h="1" x="27"/>
        <item h="1" x="3"/>
        <item h="1" x="47"/>
        <item t="default"/>
      </items>
    </pivotField>
    <pivotField showAll="0"/>
    <pivotField showAll="0"/>
    <pivotField showAll="0"/>
    <pivotField axis="axisRow" showAll="0">
      <items count="7">
        <item x="2"/>
        <item m="1" x="5"/>
        <item x="4"/>
        <item x="0"/>
        <item x="1"/>
        <item x="3"/>
        <item t="default"/>
      </items>
    </pivotField>
    <pivotField showAll="0"/>
    <pivotField showAll="0"/>
    <pivotField showAll="0"/>
    <pivotField showAll="0"/>
    <pivotField dataField="1" showAll="0" numFmtId="2"/>
  </pivotFields>
  <rowFields count="3">
    <field x="2"/>
    <field x="7"/>
    <field x="0"/>
  </rowFields>
  <rowItems count="27">
    <i>
      <x v="1"/>
    </i>
    <i r="1">
      <x v="2"/>
    </i>
    <i r="2">
      <x/>
    </i>
    <i r="2">
      <x v="1"/>
    </i>
    <i r="2">
      <x v="2"/>
    </i>
    <i r="2">
      <x v="3"/>
    </i>
    <i r="2">
      <x v="4"/>
    </i>
    <i>
      <x v="2"/>
    </i>
    <i r="1">
      <x/>
    </i>
    <i r="2">
      <x/>
    </i>
    <i r="2">
      <x v="1"/>
    </i>
    <i r="2">
      <x v="2"/>
    </i>
    <i r="2">
      <x v="3"/>
    </i>
    <i r="2">
      <x v="4"/>
    </i>
    <i r="1">
      <x v="3"/>
    </i>
    <i r="2">
      <x/>
    </i>
    <i r="2">
      <x v="1"/>
    </i>
    <i r="2">
      <x v="2"/>
    </i>
    <i r="2">
      <x v="3"/>
    </i>
    <i r="2">
      <x v="4"/>
    </i>
    <i r="1">
      <x v="4"/>
    </i>
    <i r="2">
      <x/>
    </i>
    <i r="2">
      <x v="1"/>
    </i>
    <i r="2">
      <x v="2"/>
    </i>
    <i r="2">
      <x v="3"/>
    </i>
    <i r="2">
      <x v="4"/>
    </i>
    <i t="grand">
      <x/>
    </i>
  </rowItems>
  <colItems count="1">
    <i/>
  </colItems>
  <pageFields count="1">
    <pageField fld="3" hier="0"/>
  </pageFields>
  <dataFields count="1">
    <dataField name="Sum of Grand Total" fld="12"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G38" firstHeaderRow="1" firstDataRow="2" firstDataCol="2" rowPageCount="2" colPageCount="1"/>
  <pivotFields count="13">
    <pivotField axis="axisRow" compact="0" outline="0" subtotalTop="0" showAll="0">
      <items count="8">
        <item x="0"/>
        <item x="1"/>
        <item x="2"/>
        <item x="3"/>
        <item x="4"/>
        <item x="5"/>
        <item m="1" x="6"/>
        <item t="default"/>
      </items>
    </pivotField>
    <pivotField axis="axisRow" compact="0" outline="0" subtotalTop="0" showAll="0">
      <items count="34">
        <item x="0"/>
        <item m="1" x="30"/>
        <item x="2"/>
        <item x="3"/>
        <item x="5"/>
        <item x="6"/>
        <item x="16"/>
        <item x="7"/>
        <item x="8"/>
        <item x="9"/>
        <item x="10"/>
        <item x="11"/>
        <item x="12"/>
        <item x="13"/>
        <item x="15"/>
        <item x="17"/>
        <item x="18"/>
        <item x="19"/>
        <item x="20"/>
        <item x="21"/>
        <item x="22"/>
        <item m="1" x="32"/>
        <item x="23"/>
        <item x="24"/>
        <item m="1" x="31"/>
        <item x="25"/>
        <item x="26"/>
        <item x="27"/>
        <item x="28"/>
        <item h="1" x="4"/>
        <item x="29"/>
        <item x="1"/>
        <item x="14"/>
        <item t="default"/>
      </items>
    </pivotField>
    <pivotField axis="axisPage" compact="0" outline="0" subtotalTop="0" showAll="0">
      <items count="7">
        <item h="1" x="3"/>
        <item x="1"/>
        <item x="0"/>
        <item h="1" x="2"/>
        <item h="1" x="4"/>
        <item m="1" x="5"/>
        <item t="default"/>
      </items>
    </pivotField>
    <pivotField compact="0" outline="0" subtotalTop="0" showAll="0"/>
    <pivotField compact="0" outline="0" subtotalTop="0" showAll="0"/>
    <pivotField compact="0" outline="0" subtotalTop="0" showAll="0"/>
    <pivotField axis="axisPage" compact="0" outline="0" subtotalTop="0" showAll="0">
      <items count="730">
        <item m="1" x="622"/>
        <item m="1" x="554"/>
        <item m="1" x="438"/>
        <item m="1" x="435"/>
        <item m="1" x="611"/>
        <item x="45"/>
        <item m="1" x="577"/>
        <item m="1" x="463"/>
        <item x="346"/>
        <item m="1" x="520"/>
        <item x="277"/>
        <item x="15"/>
        <item x="16"/>
        <item m="1" x="374"/>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m="1" x="628"/>
        <item m="1" x="548"/>
        <item m="1" x="521"/>
        <item x="164"/>
        <item x="118"/>
        <item x="87"/>
        <item m="1" x="634"/>
        <item x="152"/>
        <item m="1" x="569"/>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67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m="1" x="533"/>
        <item m="1" x="553"/>
        <item m="1" x="574"/>
        <item x="133"/>
        <item x="64"/>
        <item m="1" x="420"/>
        <item m="1" x="437"/>
        <item x="160"/>
        <item m="1" x="385"/>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x="172"/>
        <item m="1" x="416"/>
        <item x="181"/>
        <item m="1" x="639"/>
        <item x="179"/>
        <item x="186"/>
        <item m="1" x="532"/>
        <item m="1" x="662"/>
        <item m="1" x="513"/>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x="0"/>
        <item x="264"/>
        <item m="1" x="723"/>
        <item x="205"/>
        <item m="1" x="453"/>
        <item m="1" x="665"/>
        <item m="1" x="512"/>
        <item m="1" x="650"/>
        <item x="204"/>
        <item x="199"/>
        <item m="1" x="366"/>
        <item m="1" x="602"/>
        <item m="1" x="353"/>
        <item m="1" x="619"/>
        <item m="1" x="617"/>
        <item m="1" x="661"/>
        <item m="1" x="561"/>
        <item m="1" x="689"/>
        <item m="1" x="547"/>
        <item m="1" x="667"/>
        <item m="1" x="370"/>
        <item m="1" x="683"/>
        <item m="1" x="708"/>
        <item m="1" x="534"/>
        <item m="1" x="425"/>
        <item m="1" x="663"/>
        <item m="1" x="373"/>
        <item m="1" x="361"/>
        <item m="1" x="593"/>
        <item m="1" x="696"/>
        <item m="1" x="592"/>
        <item m="1" x="456"/>
        <item m="1" x="371"/>
        <item m="1" x="377"/>
        <item h="1" x="19"/>
        <item x="53"/>
        <item x="32"/>
        <item x="33"/>
        <item x="34"/>
        <item m="1" x="616"/>
        <item m="1" x="692"/>
        <item m="1" x="680"/>
        <item x="46"/>
        <item x="61"/>
        <item m="1" x="584"/>
        <item m="1" x="573"/>
        <item m="1" x="419"/>
        <item m="1" x="358"/>
        <item m="1" x="430"/>
        <item x="102"/>
        <item m="1" x="568"/>
        <item x="174"/>
        <item x="178"/>
        <item x="95"/>
        <item x="97"/>
        <item m="1" x="697"/>
        <item m="1" x="517"/>
        <item m="1" x="693"/>
        <item m="1" x="641"/>
        <item x="125"/>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0"/>
    <field x="1"/>
  </rowFields>
  <rowItems count="33">
    <i>
      <x/>
      <x/>
    </i>
    <i r="1">
      <x v="2"/>
    </i>
    <i r="1">
      <x v="3"/>
    </i>
    <i r="1">
      <x v="31"/>
    </i>
    <i t="default">
      <x/>
    </i>
    <i>
      <x v="1"/>
      <x v="4"/>
    </i>
    <i r="1">
      <x v="5"/>
    </i>
    <i r="1">
      <x v="6"/>
    </i>
    <i r="1">
      <x v="7"/>
    </i>
    <i r="1">
      <x v="8"/>
    </i>
    <i r="1">
      <x v="9"/>
    </i>
    <i r="1">
      <x v="10"/>
    </i>
    <i r="1">
      <x v="11"/>
    </i>
    <i r="1">
      <x v="12"/>
    </i>
    <i r="1">
      <x v="13"/>
    </i>
    <i r="1">
      <x v="32"/>
    </i>
    <i t="default">
      <x v="1"/>
    </i>
    <i>
      <x v="2"/>
      <x v="15"/>
    </i>
    <i r="1">
      <x v="16"/>
    </i>
    <i r="1">
      <x v="17"/>
    </i>
    <i r="1">
      <x v="18"/>
    </i>
    <i r="1">
      <x v="19"/>
    </i>
    <i r="1">
      <x v="20"/>
    </i>
    <i t="default">
      <x v="2"/>
    </i>
    <i>
      <x v="3"/>
      <x v="22"/>
    </i>
    <i r="1">
      <x v="23"/>
    </i>
    <i t="default">
      <x v="3"/>
    </i>
    <i>
      <x v="4"/>
      <x v="25"/>
    </i>
    <i r="1">
      <x v="26"/>
    </i>
    <i r="1">
      <x v="27"/>
    </i>
    <i r="1">
      <x v="28"/>
    </i>
    <i t="default">
      <x v="4"/>
    </i>
    <i t="grand">
      <x/>
    </i>
  </rowItems>
  <colFields count="1">
    <field x="7"/>
  </colFields>
  <colItems count="5">
    <i>
      <x/>
    </i>
    <i>
      <x v="1"/>
    </i>
    <i>
      <x v="4"/>
    </i>
    <i>
      <x v="5"/>
    </i>
    <i t="grand">
      <x/>
    </i>
  </colItems>
  <pageFields count="2">
    <pageField fld="6" hier="0"/>
    <pageField fld="2" hier="0"/>
  </pageFields>
  <dataFields count="1">
    <dataField name="Sum of Grand Total" fld="12" baseField="0" baseItem="0" numFmtId="201"/>
  </dataFields>
  <formats count="99">
    <format dxfId="0">
      <pivotArea outline="0" fieldPosition="0">
        <references count="3">
          <reference field="0" count="1">
            <x v="0"/>
          </reference>
          <reference field="1" count="1">
            <x v="0"/>
          </reference>
          <reference field="6" count="17">
            <x v="16"/>
            <x v="38"/>
            <x v="47"/>
            <x v="49"/>
            <x v="70"/>
            <x v="71"/>
            <x v="123"/>
            <x v="152"/>
            <x v="268"/>
            <x v="269"/>
            <x v="270"/>
            <x v="271"/>
            <x v="291"/>
            <x v="323"/>
            <x v="324"/>
            <x v="333"/>
            <x v="338"/>
          </reference>
        </references>
      </pivotArea>
    </format>
    <format dxfId="0">
      <pivotArea outline="0" fieldPosition="0">
        <references count="2">
          <reference field="0" count="1">
            <x v="0"/>
          </reference>
          <reference field="1" defaultSubtotal="1" count="1">
            <x v="0"/>
          </reference>
        </references>
      </pivotArea>
    </format>
    <format dxfId="0">
      <pivotArea outline="0" fieldPosition="0">
        <references count="2">
          <reference field="0" count="1">
            <x v="0"/>
          </reference>
          <reference field="1" defaultSubtotal="1" count="3">
            <x v="1"/>
            <x v="2"/>
            <x v="3"/>
          </reference>
        </references>
      </pivotArea>
    </format>
    <format dxfId="0">
      <pivotArea outline="0" fieldPosition="0">
        <references count="1">
          <reference field="0" defaultSubtotal="1" count="1">
            <x v="0"/>
          </reference>
        </references>
      </pivotArea>
    </format>
    <format dxfId="0">
      <pivotArea outline="0" fieldPosition="0">
        <references count="1">
          <reference field="0" defaultSubtotal="1" count="4">
            <x v="1"/>
            <x v="2"/>
            <x v="3"/>
            <x v="4"/>
          </reference>
        </references>
      </pivotArea>
    </format>
    <format dxfId="0">
      <pivotArea outline="0" fieldPosition="0" grandRow="1"/>
    </format>
    <format dxfId="1">
      <pivotArea outline="0" fieldPosition="0" dataOnly="0">
        <references count="1">
          <reference field="0" defaultSubtotal="1" count="0"/>
        </references>
      </pivotArea>
    </format>
    <format dxfId="2">
      <pivotArea outline="0" fieldPosition="0" dataOnly="0">
        <references count="1">
          <reference field="1" defaultSubtotal="1" count="0"/>
        </references>
      </pivotArea>
    </format>
    <format dxfId="3">
      <pivotArea outline="0" fieldPosition="0" dataOnly="0" grandRow="1"/>
    </format>
    <format dxfId="4">
      <pivotArea outline="0" fieldPosition="0" dataOnly="0" labelOnly="1">
        <references count="1">
          <reference field="0" count="1">
            <x v="0"/>
          </reference>
        </references>
      </pivotArea>
    </format>
    <format dxfId="4">
      <pivotArea outline="0" fieldPosition="0" dataOnly="0" labelOnly="1">
        <references count="1">
          <reference field="0" count="1">
            <x v="1"/>
          </reference>
        </references>
      </pivotArea>
    </format>
    <format dxfId="4">
      <pivotArea outline="0" fieldPosition="0" dataOnly="0" labelOnly="1">
        <references count="1">
          <reference field="0" count="1">
            <x v="2"/>
          </reference>
        </references>
      </pivotArea>
    </format>
    <format dxfId="4">
      <pivotArea outline="0" fieldPosition="0" dataOnly="0" labelOnly="1">
        <references count="1">
          <reference field="0" count="1">
            <x v="3"/>
          </reference>
        </references>
      </pivotArea>
    </format>
    <format dxfId="4">
      <pivotArea outline="0" fieldPosition="0" dataOnly="0" labelOnly="1">
        <references count="1">
          <reference field="0" count="1">
            <x v="4"/>
          </reference>
        </references>
      </pivotArea>
    </format>
    <format dxfId="5">
      <pivotArea outline="0" fieldPosition="0" dataOnly="0" type="all"/>
    </format>
    <format dxfId="6">
      <pivotArea outline="0" fieldPosition="0" dataOnly="0">
        <references count="1">
          <reference field="0" defaultSubtotal="1" count="0"/>
        </references>
      </pivotArea>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0" axis="axisRow" dataOnly="0" field="0" labelOnly="1" type="button"/>
    </format>
    <format dxfId="6">
      <pivotArea outline="0" fieldPosition="1" axis="axisRow"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0" axis="axisRow" dataOnly="0" field="0" labelOnly="1" type="button"/>
    </format>
    <format dxfId="5">
      <pivotArea outline="0" fieldPosition="1" axis="axisRow"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0" axis="axisRow" dataOnly="0" field="0" labelOnly="1" type="button"/>
    </format>
    <format dxfId="4">
      <pivotArea outline="0" fieldPosition="1" axis="axisRow"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2">
      <pivotArea outline="0" fieldPosition="0" dataOnly="0">
        <references count="1">
          <reference field="0" defaultSubtotal="1" count="0"/>
        </references>
      </pivotArea>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0" axis="axisRow" dataOnly="0" field="0" labelOnly="1" type="button"/>
    </format>
    <format dxfId="13">
      <pivotArea outline="0" fieldPosition="1" axis="axisRow" dataOnly="0" field="1" labelOnly="1" type="button"/>
    </format>
    <format dxfId="13">
      <pivotArea outline="0" fieldPosition="0" dataOnly="0" labelOnly="1">
        <references count="1">
          <reference field="0" count="5">
            <x v="0"/>
            <x v="1"/>
            <x v="2"/>
            <x v="3"/>
            <x v="4"/>
          </reference>
        </references>
      </pivotArea>
    </format>
    <format dxfId="13">
      <pivotArea outline="0" fieldPosition="0" dataOnly="0" labelOnly="1">
        <references count="1">
          <reference field="0" defaultSubtotal="1" count="5">
            <x v="0"/>
            <x v="1"/>
            <x v="2"/>
            <x v="3"/>
            <x v="4"/>
          </reference>
        </references>
      </pivotArea>
    </format>
    <format dxfId="13">
      <pivotArea outline="0" fieldPosition="0" dataOnly="0" grandRow="1" labelOnly="1"/>
    </format>
    <format dxfId="13">
      <pivotArea outline="0" fieldPosition="0" dataOnly="0" labelOnly="1">
        <references count="2">
          <reference field="0" count="1">
            <x v="0"/>
          </reference>
          <reference field="1" count="4">
            <x v="0"/>
            <x v="1"/>
            <x v="2"/>
            <x v="3"/>
          </reference>
        </references>
      </pivotArea>
    </format>
    <format dxfId="13">
      <pivotArea outline="0" fieldPosition="0" dataOnly="0" labelOnly="1">
        <references count="2">
          <reference field="0" count="1">
            <x v="1"/>
          </reference>
          <reference field="1" count="11">
            <x v="4"/>
            <x v="5"/>
            <x v="6"/>
            <x v="7"/>
            <x v="8"/>
            <x v="9"/>
            <x v="10"/>
            <x v="11"/>
            <x v="12"/>
            <x v="13"/>
            <x v="14"/>
          </reference>
        </references>
      </pivotArea>
    </format>
    <format dxfId="13">
      <pivotArea outline="0" fieldPosition="0" dataOnly="0" labelOnly="1">
        <references count="2">
          <reference field="0" count="1">
            <x v="2"/>
          </reference>
          <reference field="1" count="5">
            <x v="16"/>
            <x v="17"/>
            <x v="18"/>
            <x v="19"/>
            <x v="20"/>
          </reference>
        </references>
      </pivotArea>
    </format>
    <format dxfId="13">
      <pivotArea outline="0" fieldPosition="0" dataOnly="0" labelOnly="1">
        <references count="2">
          <reference field="0" count="1">
            <x v="3"/>
          </reference>
          <reference field="1" count="3">
            <x v="21"/>
            <x v="22"/>
            <x v="23"/>
          </reference>
        </references>
      </pivotArea>
    </format>
    <format dxfId="13">
      <pivotArea outline="0" fieldPosition="0" dataOnly="0" labelOnly="1">
        <references count="2">
          <reference field="0" count="1">
            <x v="4"/>
          </reference>
          <reference field="1" count="4">
            <x v="25"/>
            <x v="26"/>
            <x v="27"/>
            <x v="28"/>
          </reference>
        </references>
      </pivotArea>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4">
      <pivotArea outline="0" fieldPosition="0" dataOnly="0" labelOnly="1">
        <references count="2">
          <reference field="0" count="1">
            <x v="4"/>
          </reference>
          <reference field="1" count="4">
            <x v="25"/>
            <x v="26"/>
            <x v="27"/>
            <x v="28"/>
          </reference>
        </references>
      </pivotArea>
    </format>
    <format dxfId="15">
      <pivotArea outline="0" fieldPosition="0">
        <references count="1">
          <reference field="0" defaultSubtotal="1" count="1">
            <x v="1"/>
          </reference>
        </references>
      </pivotArea>
    </format>
    <format dxfId="15">
      <pivotArea outline="0" fieldPosition="0" dataOnly="0" labelOnly="1">
        <references count="1">
          <reference field="0" defaultSubtotal="1" count="1">
            <x v="1"/>
          </reference>
        </references>
      </pivotArea>
    </format>
    <format dxfId="11">
      <pivotArea outline="0" fieldPosition="0" axis="axisRow" dataOnly="0" field="0" labelOnly="1" type="button"/>
    </format>
    <format dxfId="11">
      <pivotArea outline="0" fieldPosition="1" axis="axisRow" dataOnly="0" field="1" labelOnly="1" type="button"/>
    </format>
    <format dxfId="11">
      <pivotArea outline="0" fieldPosition="0" dataOnly="0" labelOnly="1">
        <references count="1">
          <reference field="7" count="4">
            <x v="0"/>
            <x v="1"/>
            <x v="4"/>
            <x v="5"/>
          </reference>
        </references>
      </pivotArea>
    </format>
    <format dxfId="11">
      <pivotArea outline="0" fieldPosition="0" dataOnly="0" grandCol="1" labelOnly="1"/>
    </format>
    <format dxfId="16">
      <pivotArea outline="0" fieldPosition="0">
        <references count="2">
          <reference field="0" count="1">
            <x v="0"/>
          </reference>
          <reference field="7" count="1">
            <x v="0"/>
          </reference>
        </references>
      </pivotArea>
    </format>
    <format dxfId="17">
      <pivotArea outline="0" fieldPosition="0">
        <references count="2">
          <reference field="0" count="4">
            <x v="1"/>
            <x v="2"/>
            <x v="3"/>
            <x v="4"/>
          </reference>
          <reference field="7" count="1">
            <x v="0"/>
          </reference>
        </references>
      </pivotArea>
    </format>
    <format dxfId="18">
      <pivotArea outline="0" fieldPosition="0"/>
    </format>
    <format dxfId="11">
      <pivotArea outline="0" fieldPosition="0"/>
    </format>
    <format dxfId="11">
      <pivotArea outline="0" fieldPosition="0" dataOnly="0" labelOnly="1">
        <references count="1">
          <reference field="0" count="5">
            <x v="0"/>
            <x v="1"/>
            <x v="2"/>
            <x v="3"/>
            <x v="4"/>
          </reference>
        </references>
      </pivotArea>
    </format>
    <format dxfId="11">
      <pivotArea outline="0" fieldPosition="0" dataOnly="0" grandRow="1" labelOnly="1"/>
    </format>
    <format dxfId="19">
      <pivotArea outline="0" fieldPosition="0"/>
    </format>
    <format dxfId="19">
      <pivotArea outline="0" fieldPosition="0" axis="axisRow" dataOnly="0" field="0" labelOnly="1" type="button"/>
    </format>
    <format dxfId="19">
      <pivotArea outline="0" fieldPosition="1" axis="axisRow" dataOnly="0" field="1" labelOnly="1" type="button"/>
    </format>
    <format dxfId="19">
      <pivotArea outline="0" fieldPosition="0" dataOnly="0" labelOnly="1">
        <references count="1">
          <reference field="0" count="5">
            <x v="0"/>
            <x v="1"/>
            <x v="2"/>
            <x v="3"/>
            <x v="4"/>
          </reference>
        </references>
      </pivotArea>
    </format>
    <format dxfId="19">
      <pivotArea outline="0" fieldPosition="0" dataOnly="0" grandRow="1" labelOnly="1"/>
    </format>
    <format dxfId="19">
      <pivotArea outline="0" fieldPosition="0" dataOnly="0" labelOnly="1">
        <references count="1">
          <reference field="7" count="4">
            <x v="0"/>
            <x v="1"/>
            <x v="4"/>
            <x v="5"/>
          </reference>
        </references>
      </pivotArea>
    </format>
    <format dxfId="19">
      <pivotArea outline="0" fieldPosition="0" dataOnly="0" grandCol="1" labelOnly="1"/>
    </format>
    <format dxfId="20">
      <pivotArea outline="0" fieldPosition="0" dataOnly="0" labelOnly="1">
        <references count="1">
          <reference field="7" count="1">
            <x v="1"/>
          </reference>
        </references>
      </pivotArea>
    </format>
    <format dxfId="21">
      <pivotArea outline="0" fieldPosition="0" dataOnly="0" labelOnly="1">
        <references count="1">
          <reference field="7" count="1">
            <x v="0"/>
          </reference>
        </references>
      </pivotArea>
    </format>
    <format dxfId="2">
      <pivotArea outline="0" fieldPosition="0" dataOnly="0" labelOnly="1">
        <references count="1">
          <reference field="7" count="1">
            <x v="4"/>
          </reference>
        </references>
      </pivotArea>
    </format>
    <format dxfId="3">
      <pivotArea outline="0" fieldPosition="0" dataOnly="0" labelOnly="1">
        <references count="1">
          <reference field="7" count="1">
            <x v="5"/>
          </reference>
        </references>
      </pivotArea>
    </format>
    <format dxfId="22">
      <pivotArea outline="0" fieldPosition="0" dataOnly="0" labelOnly="1" offset="A256">
        <references count="1">
          <reference field="0" count="1">
            <x v="0"/>
          </reference>
        </references>
      </pivotArea>
    </format>
    <format dxfId="23">
      <pivotArea outline="0" fieldPosition="0" dataOnly="0" labelOnly="1" offset="A256">
        <references count="1">
          <reference field="0" count="1">
            <x v="1"/>
          </reference>
        </references>
      </pivotArea>
    </format>
    <format dxfId="24">
      <pivotArea outline="0" fieldPosition="0" dataOnly="0" labelOnly="1" offset="A256">
        <references count="1">
          <reference field="0" count="1">
            <x v="2"/>
          </reference>
        </references>
      </pivotArea>
    </format>
    <format dxfId="1">
      <pivotArea outline="0" fieldPosition="0" dataOnly="0" labelOnly="1" offset="A256">
        <references count="1">
          <reference field="0" count="1">
            <x v="3"/>
          </reference>
        </references>
      </pivotArea>
    </format>
    <format dxfId="25">
      <pivotArea outline="0" fieldPosition="0" dataOnly="0" labelOnly="1" offset="A256">
        <references count="1">
          <reference field="0" count="1">
            <x v="4"/>
          </reference>
        </references>
      </pivotArea>
    </format>
    <format dxfId="26">
      <pivotArea outline="0" fieldPosition="0" grandRow="1"/>
    </format>
    <format dxfId="26">
      <pivotArea outline="0" fieldPosition="0" dataOnly="0" grandRow="1" labelOnly="1"/>
    </format>
    <format dxfId="16">
      <pivotArea outline="0" fieldPosition="0" axis="axisCol" field="7" grandRow="1">
        <references count="1">
          <reference field="7" count="1">
            <x v="5"/>
          </reference>
        </references>
      </pivotArea>
    </format>
    <format dxfId="16">
      <pivotArea outline="0" fieldPosition="0" axis="axisCol" field="7" grandRow="1">
        <references count="1">
          <reference field="7" count="1">
            <x v="4"/>
          </reference>
        </references>
      </pivotArea>
    </format>
    <format dxfId="16">
      <pivotArea outline="0" fieldPosition="0" axis="axisCol" field="7" grandRow="1">
        <references count="1">
          <reference field="7" count="1">
            <x v="0"/>
          </reference>
        </references>
      </pivotArea>
    </format>
    <format dxfId="16">
      <pivotArea outline="0" fieldPosition="0" grandCol="1" grandRow="1"/>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K157" firstHeaderRow="1" firstDataRow="3" firstDataCol="2" rowPageCount="2" colPageCount="1"/>
  <pivotFields count="13">
    <pivotField compact="0" outline="0" subtotalTop="0" showAll="0"/>
    <pivotField compact="0" outline="0" subtotalTop="0" showAll="0"/>
    <pivotField axis="axisPage" compact="0" outline="0" subtotalTop="0" showAll="0">
      <items count="7">
        <item h="1" x="3"/>
        <item x="1"/>
        <item x="0"/>
        <item h="1" x="2"/>
        <item h="1" x="4"/>
        <item m="1" x="5"/>
        <item t="default"/>
      </items>
    </pivotField>
    <pivotField axis="axisRow" compact="0" outline="0" subtotalTop="0" showAll="0">
      <items count="60">
        <item x="26"/>
        <item x="50"/>
        <item x="11"/>
        <item m="1" x="52"/>
        <item x="45"/>
        <item m="1" x="53"/>
        <item x="37"/>
        <item x="42"/>
        <item x="12"/>
        <item x="13"/>
        <item m="1" x="58"/>
        <item x="43"/>
        <item m="1" x="57"/>
        <item x="32"/>
        <item x="38"/>
        <item x="31"/>
        <item m="1" x="55"/>
        <item x="39"/>
        <item x="0"/>
        <item x="24"/>
        <item m="1" x="56"/>
        <item m="1" x="51"/>
        <item x="25"/>
        <item x="29"/>
        <item x="28"/>
        <item x="23"/>
        <item x="8"/>
        <item m="1" x="54"/>
        <item x="16"/>
        <item x="40"/>
        <item x="44"/>
        <item x="46"/>
        <item x="49"/>
        <item x="17"/>
        <item x="5"/>
        <item x="41"/>
        <item x="6"/>
        <item x="19"/>
        <item x="7"/>
        <item x="35"/>
        <item x="18"/>
        <item x="10"/>
        <item x="20"/>
        <item x="9"/>
        <item x="1"/>
        <item x="21"/>
        <item x="22"/>
        <item x="36"/>
        <item x="14"/>
        <item x="15"/>
        <item x="34"/>
        <item x="48"/>
        <item x="4"/>
        <item x="30"/>
        <item x="33"/>
        <item x="2"/>
        <item x="27"/>
        <item x="3"/>
        <item x="47"/>
        <item t="default"/>
      </items>
    </pivotField>
    <pivotField axis="axisCol" compact="0" outline="0" subtotalTop="0" showAll="0" defaultSubtotal="0">
      <items count="17">
        <item h="1" x="4"/>
        <item h="1" x="3"/>
        <item h="1" x="11"/>
        <item h="1" m="1" x="14"/>
        <item h="1" x="6"/>
        <item h="1" x="0"/>
        <item h="1" x="2"/>
        <item h="1" x="1"/>
        <item x="5"/>
        <item h="1" x="9"/>
        <item h="1" x="7"/>
        <item h="1" m="1" x="13"/>
        <item h="1" m="1" x="15"/>
        <item h="1" x="10"/>
        <item h="1" x="8"/>
        <item m="1" x="16"/>
        <item x="12"/>
      </items>
    </pivotField>
    <pivotField axis="axisRow" compact="0" outline="0" subtotalTop="0" showAll="0">
      <items count="462">
        <item x="22"/>
        <item x="247"/>
        <item m="1" x="371"/>
        <item m="1" x="286"/>
        <item x="25"/>
        <item x="34"/>
        <item m="1" x="285"/>
        <item x="262"/>
        <item x="190"/>
        <item x="215"/>
        <item x="78"/>
        <item x="59"/>
        <item m="1" x="311"/>
        <item m="1" x="276"/>
        <item x="164"/>
        <item x="154"/>
        <item m="1" x="431"/>
        <item m="1" x="403"/>
        <item x="166"/>
        <item m="1" x="315"/>
        <item m="1" x="355"/>
        <item m="1" x="295"/>
        <item m="1" x="432"/>
        <item m="1" x="270"/>
        <item m="1" x="293"/>
        <item x="96"/>
        <item x="237"/>
        <item m="1" x="376"/>
        <item x="15"/>
        <item m="1" x="436"/>
        <item m="1" x="452"/>
        <item m="1" x="460"/>
        <item m="1" x="275"/>
        <item x="60"/>
        <item x="42"/>
        <item x="35"/>
        <item x="68"/>
        <item m="1" x="279"/>
        <item x="174"/>
        <item m="1" x="440"/>
        <item m="1" x="370"/>
        <item m="1" x="318"/>
        <item x="95"/>
        <item m="1" x="407"/>
        <item m="1" x="405"/>
        <item x="89"/>
        <item m="1" x="445"/>
        <item x="139"/>
        <item m="1" x="375"/>
        <item m="1" x="425"/>
        <item x="44"/>
        <item m="1" x="401"/>
        <item m="1" x="299"/>
        <item x="182"/>
        <item x="38"/>
        <item x="36"/>
        <item x="259"/>
        <item x="75"/>
        <item m="1" x="457"/>
        <item x="115"/>
        <item x="176"/>
        <item x="114"/>
        <item m="1" x="327"/>
        <item m="1" x="341"/>
        <item x="6"/>
        <item x="160"/>
        <item x="116"/>
        <item m="1" x="420"/>
        <item x="49"/>
        <item x="153"/>
        <item m="1" x="449"/>
        <item m="1" x="394"/>
        <item m="1" x="411"/>
        <item m="1" x="398"/>
        <item m="1" x="379"/>
        <item m="1" x="334"/>
        <item m="1" x="416"/>
        <item m="1" x="339"/>
        <item x="218"/>
        <item m="1" x="424"/>
        <item m="1" x="395"/>
        <item x="8"/>
        <item m="1" x="378"/>
        <item x="229"/>
        <item m="1" x="364"/>
        <item m="1" x="458"/>
        <item x="110"/>
        <item x="10"/>
        <item m="1" x="284"/>
        <item m="1" x="324"/>
        <item m="1" x="344"/>
        <item x="84"/>
        <item m="1" x="330"/>
        <item x="222"/>
        <item m="1" x="448"/>
        <item x="23"/>
        <item m="1" x="389"/>
        <item m="1" x="280"/>
        <item x="37"/>
        <item x="17"/>
        <item x="108"/>
        <item x="19"/>
        <item m="1" x="454"/>
        <item x="52"/>
        <item m="1" x="456"/>
        <item m="1" x="331"/>
        <item x="39"/>
        <item m="1" x="297"/>
        <item m="1" x="447"/>
        <item x="245"/>
        <item x="47"/>
        <item m="1" x="391"/>
        <item x="224"/>
        <item m="1" x="385"/>
        <item x="30"/>
        <item m="1" x="300"/>
        <item m="1" x="294"/>
        <item m="1" x="412"/>
        <item m="1" x="434"/>
        <item x="201"/>
        <item m="1" x="342"/>
        <item m="1" x="409"/>
        <item m="1" x="317"/>
        <item x="92"/>
        <item x="225"/>
        <item x="27"/>
        <item x="55"/>
        <item x="18"/>
        <item x="147"/>
        <item x="74"/>
        <item x="16"/>
        <item m="1" x="266"/>
        <item m="1" x="278"/>
        <item x="0"/>
        <item m="1" x="350"/>
        <item x="77"/>
        <item m="1" x="354"/>
        <item x="41"/>
        <item m="1" x="387"/>
        <item x="57"/>
        <item x="71"/>
        <item x="24"/>
        <item m="1" x="359"/>
        <item m="1" x="435"/>
        <item m="1" x="367"/>
        <item m="1" x="321"/>
        <item m="1" x="439"/>
        <item m="1" x="396"/>
        <item m="1" x="361"/>
        <item m="1" x="427"/>
        <item m="1" x="272"/>
        <item x="135"/>
        <item m="1" x="377"/>
        <item m="1" x="319"/>
        <item m="1" x="455"/>
        <item m="1" x="386"/>
        <item x="1"/>
        <item x="69"/>
        <item m="1" x="304"/>
        <item m="1" x="325"/>
        <item m="1" x="326"/>
        <item x="53"/>
        <item x="181"/>
        <item m="1" x="451"/>
        <item x="169"/>
        <item x="162"/>
        <item m="1" x="277"/>
        <item x="156"/>
        <item x="50"/>
        <item m="1" x="351"/>
        <item x="236"/>
        <item m="1" x="363"/>
        <item m="1" x="446"/>
        <item m="1" x="305"/>
        <item x="26"/>
        <item x="117"/>
        <item x="264"/>
        <item x="54"/>
        <item x="3"/>
        <item m="1" x="384"/>
        <item x="198"/>
        <item m="1" x="415"/>
        <item x="61"/>
        <item x="76"/>
        <item m="1" x="288"/>
        <item m="1" x="399"/>
        <item m="1" x="430"/>
        <item m="1" x="417"/>
        <item m="1" x="428"/>
        <item x="221"/>
        <item m="1" x="268"/>
        <item x="177"/>
        <item x="86"/>
        <item x="65"/>
        <item m="1" x="397"/>
        <item x="195"/>
        <item m="1" x="423"/>
        <item m="1" x="400"/>
        <item m="1" x="410"/>
        <item m="1" x="393"/>
        <item x="93"/>
        <item m="1" x="346"/>
        <item m="1" x="356"/>
        <item m="1" x="406"/>
        <item x="28"/>
        <item m="1" x="442"/>
        <item x="119"/>
        <item m="1" x="314"/>
        <item m="1" x="337"/>
        <item x="51"/>
        <item m="1" x="388"/>
        <item x="33"/>
        <item m="1" x="372"/>
        <item x="87"/>
        <item x="231"/>
        <item m="1" x="301"/>
        <item m="1" x="349"/>
        <item x="161"/>
        <item m="1" x="287"/>
        <item m="1" x="281"/>
        <item x="12"/>
        <item m="1" x="459"/>
        <item x="2"/>
        <item m="1" x="310"/>
        <item m="1" x="374"/>
        <item m="1" x="292"/>
        <item m="1" x="340"/>
        <item m="1" x="332"/>
        <item x="11"/>
        <item x="81"/>
        <item m="1" x="433"/>
        <item m="1" x="348"/>
        <item m="1" x="368"/>
        <item m="1" x="308"/>
        <item m="1" x="453"/>
        <item x="124"/>
        <item m="1" x="404"/>
        <item m="1" x="414"/>
        <item x="14"/>
        <item m="1" x="283"/>
        <item x="197"/>
        <item m="1" x="444"/>
        <item m="1" x="408"/>
        <item x="105"/>
        <item m="1" x="358"/>
        <item x="150"/>
        <item x="230"/>
        <item x="241"/>
        <item x="261"/>
        <item m="1" x="437"/>
        <item m="1" x="357"/>
        <item m="1" x="302"/>
        <item m="1" x="298"/>
        <item m="1" x="291"/>
        <item x="106"/>
        <item m="1" x="338"/>
        <item m="1" x="328"/>
        <item m="1" x="369"/>
        <item x="63"/>
        <item x="62"/>
        <item x="125"/>
        <item x="131"/>
        <item x="159"/>
        <item x="109"/>
        <item x="172"/>
        <item x="67"/>
        <item m="1" x="309"/>
        <item m="1" x="336"/>
        <item x="253"/>
        <item m="1" x="373"/>
        <item m="1" x="392"/>
        <item m="1" x="443"/>
        <item x="112"/>
        <item m="1" x="422"/>
        <item x="111"/>
        <item m="1" x="320"/>
        <item m="1" x="426"/>
        <item x="80"/>
        <item m="1" x="362"/>
        <item m="1" x="343"/>
        <item m="1" x="421"/>
        <item x="21"/>
        <item m="1" x="347"/>
        <item x="258"/>
        <item m="1" x="441"/>
        <item x="189"/>
        <item x="202"/>
        <item x="129"/>
        <item m="1" x="402"/>
        <item x="128"/>
        <item x="31"/>
        <item x="256"/>
        <item m="1" x="323"/>
        <item m="1" x="265"/>
        <item x="140"/>
        <item m="1" x="390"/>
        <item x="246"/>
        <item m="1" x="306"/>
        <item x="263"/>
        <item x="40"/>
        <item x="136"/>
        <item x="167"/>
        <item m="1" x="333"/>
        <item m="1" x="438"/>
        <item x="248"/>
        <item x="9"/>
        <item x="130"/>
        <item m="1" x="307"/>
        <item x="219"/>
        <item m="1" x="296"/>
        <item x="142"/>
        <item m="1" x="429"/>
        <item x="249"/>
        <item m="1" x="273"/>
        <item m="1" x="381"/>
        <item x="73"/>
        <item x="20"/>
        <item m="1" x="366"/>
        <item x="29"/>
        <item x="32"/>
        <item x="45"/>
        <item x="46"/>
        <item m="1" x="282"/>
        <item x="79"/>
        <item m="1" x="450"/>
        <item m="1" x="382"/>
        <item m="1" x="418"/>
        <item m="1" x="353"/>
        <item m="1" x="312"/>
        <item x="126"/>
        <item x="72"/>
        <item x="170"/>
        <item m="1" x="267"/>
        <item m="1" x="329"/>
        <item m="1" x="271"/>
        <item x="178"/>
        <item x="180"/>
        <item m="1" x="269"/>
        <item m="1" x="335"/>
        <item x="187"/>
        <item x="192"/>
        <item x="193"/>
        <item x="205"/>
        <item x="208"/>
        <item x="210"/>
        <item m="1" x="322"/>
        <item m="1" x="352"/>
        <item x="254"/>
        <item x="220"/>
        <item x="223"/>
        <item x="194"/>
        <item m="1" x="413"/>
        <item x="232"/>
        <item x="148"/>
        <item m="1" x="303"/>
        <item x="250"/>
        <item x="260"/>
        <item m="1" x="313"/>
        <item x="203"/>
        <item x="13"/>
        <item x="48"/>
        <item x="56"/>
        <item x="233"/>
        <item x="58"/>
        <item m="1" x="289"/>
        <item x="235"/>
        <item x="118"/>
        <item x="64"/>
        <item x="66"/>
        <item x="82"/>
        <item x="83"/>
        <item x="90"/>
        <item x="85"/>
        <item x="88"/>
        <item x="91"/>
        <item x="97"/>
        <item x="98"/>
        <item x="179"/>
        <item x="99"/>
        <item x="102"/>
        <item x="103"/>
        <item x="104"/>
        <item x="107"/>
        <item m="1" x="345"/>
        <item x="120"/>
        <item x="127"/>
        <item x="134"/>
        <item x="141"/>
        <item x="158"/>
        <item x="168"/>
        <item x="171"/>
        <item x="175"/>
        <item x="183"/>
        <item x="184"/>
        <item x="185"/>
        <item x="186"/>
        <item m="1" x="419"/>
        <item x="199"/>
        <item x="200"/>
        <item x="204"/>
        <item x="206"/>
        <item x="207"/>
        <item m="1" x="383"/>
        <item x="211"/>
        <item x="214"/>
        <item x="228"/>
        <item x="7"/>
        <item m="1" x="316"/>
        <item x="240"/>
        <item x="242"/>
        <item m="1" x="360"/>
        <item x="243"/>
        <item m="1" x="380"/>
        <item x="144"/>
        <item x="217"/>
        <item x="244"/>
        <item x="251"/>
        <item x="252"/>
        <item x="257"/>
        <item x="209"/>
        <item m="1" x="290"/>
        <item x="216"/>
        <item x="70"/>
        <item x="94"/>
        <item x="100"/>
        <item x="137"/>
        <item m="1" x="365"/>
        <item x="146"/>
        <item x="149"/>
        <item x="155"/>
        <item x="163"/>
        <item m="1" x="274"/>
        <item x="173"/>
        <item x="188"/>
        <item x="191"/>
        <item x="226"/>
        <item x="234"/>
        <item x="138"/>
        <item x="255"/>
        <item x="4"/>
        <item x="5"/>
        <item x="43"/>
        <item x="101"/>
        <item x="113"/>
        <item x="121"/>
        <item x="122"/>
        <item x="123"/>
        <item x="132"/>
        <item x="133"/>
        <item x="143"/>
        <item x="145"/>
        <item x="151"/>
        <item x="152"/>
        <item x="157"/>
        <item x="165"/>
        <item x="196"/>
        <item x="212"/>
        <item x="213"/>
        <item x="227"/>
        <item x="238"/>
        <item x="239"/>
        <item t="default"/>
      </items>
    </pivotField>
    <pivotField axis="axisPage" compact="0" outline="0" subtotalTop="0" showAll="0">
      <items count="730">
        <item m="1" x="622"/>
        <item m="1" x="554"/>
        <item m="1" x="438"/>
        <item m="1" x="435"/>
        <item m="1" x="611"/>
        <item x="45"/>
        <item m="1" x="577"/>
        <item m="1" x="463"/>
        <item x="346"/>
        <item m="1" x="520"/>
        <item x="277"/>
        <item x="15"/>
        <item x="16"/>
        <item m="1" x="374"/>
        <item m="1" x="641"/>
        <item x="25"/>
        <item x="7"/>
        <item x="13"/>
        <item m="1" x="536"/>
        <item m="1" x="390"/>
        <item m="1" x="642"/>
        <item m="1" x="383"/>
        <item m="1" x="640"/>
        <item m="1" x="638"/>
        <item m="1" x="502"/>
        <item m="1" x="636"/>
        <item m="1" x="530"/>
        <item m="1" x="440"/>
        <item m="1" x="491"/>
        <item m="1" x="700"/>
        <item m="1" x="462"/>
        <item x="215"/>
        <item m="1" x="469"/>
        <item x="299"/>
        <item m="1" x="647"/>
        <item x="210"/>
        <item m="1" x="372"/>
        <item m="1" x="623"/>
        <item m="1" x="682"/>
        <item m="1" x="722"/>
        <item x="125"/>
        <item m="1" x="569"/>
        <item m="1" x="628"/>
        <item m="1" x="548"/>
        <item m="1" x="521"/>
        <item x="164"/>
        <item x="118"/>
        <item x="87"/>
        <item m="1" x="634"/>
        <item m="1" x="620"/>
        <item m="1" x="670"/>
        <item x="129"/>
        <item m="1" x="459"/>
        <item m="1" x="427"/>
        <item m="1" x="518"/>
        <item x="67"/>
        <item x="75"/>
        <item x="343"/>
        <item m="1" x="657"/>
        <item x="342"/>
        <item m="1" x="470"/>
        <item m="1" x="450"/>
        <item x="345"/>
        <item m="1" x="485"/>
        <item m="1" x="507"/>
        <item m="1" x="387"/>
        <item x="60"/>
        <item m="1" x="495"/>
        <item m="1" x="580"/>
        <item m="1" x="648"/>
        <item m="1" x="714"/>
        <item m="1" x="478"/>
        <item m="1" x="389"/>
        <item x="56"/>
        <item x="64"/>
        <item m="1" x="676"/>
        <item x="86"/>
        <item m="1" x="506"/>
        <item m="1" x="379"/>
        <item x="31"/>
        <item x="295"/>
        <item m="1" x="610"/>
        <item m="1" x="514"/>
        <item m="1" x="407"/>
        <item m="1" x="368"/>
        <item m="1" x="408"/>
        <item m="1" x="486"/>
        <item x="265"/>
        <item m="1" x="606"/>
        <item m="1" x="448"/>
        <item m="1" x="544"/>
        <item x="331"/>
        <item m="1" x="646"/>
        <item m="1" x="549"/>
        <item m="1" x="363"/>
        <item x="230"/>
        <item m="1" x="607"/>
        <item m="1" x="571"/>
        <item m="1" x="537"/>
        <item m="1" x="471"/>
        <item x="100"/>
        <item m="1" x="716"/>
        <item m="1" x="490"/>
        <item m="1" x="655"/>
        <item m="1" x="564"/>
        <item x="263"/>
        <item m="1" x="362"/>
        <item m="1" x="589"/>
        <item m="1" x="626"/>
        <item m="1" x="604"/>
        <item m="1" x="528"/>
        <item m="1" x="466"/>
        <item x="47"/>
        <item m="1" x="496"/>
        <item x="220"/>
        <item m="1" x="501"/>
        <item x="44"/>
        <item m="1" x="715"/>
        <item m="1" x="585"/>
        <item m="1" x="428"/>
        <item m="1" x="461"/>
        <item x="162"/>
        <item x="309"/>
        <item m="1" x="595"/>
        <item m="1" x="630"/>
        <item x="10"/>
        <item m="1" x="433"/>
        <item m="1" x="482"/>
        <item m="1" x="401"/>
        <item x="201"/>
        <item m="1" x="479"/>
        <item m="1" x="560"/>
        <item m="1" x="724"/>
        <item m="1" x="710"/>
        <item x="101"/>
        <item m="1" x="402"/>
        <item m="1" x="686"/>
        <item m="1" x="711"/>
        <item m="1" x="635"/>
        <item m="1" x="439"/>
        <item m="1" x="717"/>
        <item x="250"/>
        <item m="1" x="545"/>
        <item m="1" x="454"/>
        <item m="1" x="452"/>
        <item m="1" x="653"/>
        <item x="212"/>
        <item x="347"/>
        <item m="1" x="651"/>
        <item m="1" x="394"/>
        <item m="1" x="631"/>
        <item m="1" x="624"/>
        <item x="165"/>
        <item m="1" x="472"/>
        <item x="5"/>
        <item m="1" x="473"/>
        <item m="1" x="497"/>
        <item m="1" x="538"/>
        <item m="1" x="563"/>
        <item m="1" x="615"/>
        <item m="1" x="352"/>
        <item m="1" x="391"/>
        <item m="1" x="659"/>
        <item m="1" x="685"/>
        <item m="1" x="424"/>
        <item m="1" x="483"/>
        <item m="1" x="484"/>
        <item x="111"/>
        <item m="1" x="542"/>
        <item m="1" x="684"/>
        <item x="286"/>
        <item m="1" x="551"/>
        <item m="1" x="474"/>
        <item m="1" x="504"/>
        <item m="1" x="409"/>
        <item m="1" x="522"/>
        <item m="1" x="447"/>
        <item m="1" x="384"/>
        <item m="1" x="656"/>
        <item x="151"/>
        <item m="1" x="426"/>
        <item x="187"/>
        <item m="1" x="509"/>
        <item m="1" x="702"/>
        <item m="1" x="535"/>
        <item x="306"/>
        <item x="141"/>
        <item m="1" x="476"/>
        <item x="254"/>
        <item x="130"/>
        <item x="160"/>
        <item m="1" x="385"/>
        <item m="1" x="533"/>
        <item m="1" x="553"/>
        <item m="1" x="574"/>
        <item x="133"/>
        <item m="1" x="420"/>
        <item m="1" x="437"/>
        <item x="137"/>
        <item m="1" x="380"/>
        <item m="1" x="422"/>
        <item x="76"/>
        <item x="77"/>
        <item m="1" x="567"/>
        <item x="312"/>
        <item x="313"/>
        <item m="1" x="414"/>
        <item x="79"/>
        <item m="1" x="578"/>
        <item m="1" x="596"/>
        <item m="1" x="531"/>
        <item m="1" x="565"/>
        <item m="1" x="704"/>
        <item m="1" x="354"/>
        <item m="1" x="403"/>
        <item m="1" x="727"/>
        <item m="1" x="701"/>
        <item m="1" x="668"/>
        <item m="1" x="572"/>
        <item m="1" x="529"/>
        <item m="1" x="671"/>
        <item m="1" x="446"/>
        <item m="1" x="510"/>
        <item m="1" x="464"/>
        <item m="1" x="678"/>
        <item m="1" x="694"/>
        <item m="1" x="591"/>
        <item x="332"/>
        <item m="1" x="468"/>
        <item m="1" x="376"/>
        <item x="156"/>
        <item m="1" x="412"/>
        <item x="236"/>
        <item m="1" x="500"/>
        <item x="337"/>
        <item m="1" x="388"/>
        <item x="325"/>
        <item x="257"/>
        <item m="1" x="443"/>
        <item m="1" x="524"/>
        <item m="1" x="588"/>
        <item m="1" x="539"/>
        <item m="1" x="375"/>
        <item m="1" x="703"/>
        <item m="1" x="527"/>
        <item x="78"/>
        <item m="1" x="552"/>
        <item m="1" x="625"/>
        <item m="1" x="581"/>
        <item m="1" x="519"/>
        <item m="1" x="488"/>
        <item m="1" x="679"/>
        <item x="63"/>
        <item m="1" x="645"/>
        <item m="1" x="499"/>
        <item m="1" x="523"/>
        <item m="1" x="355"/>
        <item m="1" x="395"/>
        <item m="1" x="691"/>
        <item x="29"/>
        <item x="278"/>
        <item m="1" x="511"/>
        <item x="229"/>
        <item m="1" x="449"/>
        <item m="1" x="695"/>
        <item m="1" x="587"/>
        <item x="202"/>
        <item m="1" x="562"/>
        <item m="1" x="364"/>
        <item x="20"/>
        <item x="8"/>
        <item m="1" x="475"/>
        <item m="1" x="633"/>
        <item m="1" x="579"/>
        <item m="1" x="460"/>
        <item m="1" x="404"/>
        <item m="1" x="566"/>
        <item m="1" x="386"/>
        <item m="1" x="600"/>
        <item m="1" x="721"/>
        <item m="1" x="525"/>
        <item m="1" x="415"/>
        <item m="1" x="465"/>
        <item m="1" x="477"/>
        <item x="43"/>
        <item m="1" x="555"/>
        <item x="288"/>
        <item m="1" x="698"/>
        <item m="1" x="432"/>
        <item x="62"/>
        <item m="1" x="608"/>
        <item m="1" x="505"/>
        <item m="1" x="481"/>
        <item m="1" x="416"/>
        <item x="181"/>
        <item m="1" x="639"/>
        <item x="179"/>
        <item x="186"/>
        <item m="1" x="532"/>
        <item m="1" x="662"/>
        <item m="1" x="513"/>
        <item x="174"/>
        <item x="176"/>
        <item x="251"/>
        <item m="1" x="493"/>
        <item m="1" x="687"/>
        <item m="1" x="411"/>
        <item m="1" x="614"/>
        <item m="1" x="672"/>
        <item m="1" x="618"/>
        <item m="1" x="487"/>
        <item m="1" x="720"/>
        <item m="1" x="557"/>
        <item x="273"/>
        <item x="271"/>
        <item m="1" x="688"/>
        <item m="1" x="418"/>
        <item m="1" x="455"/>
        <item m="1" x="583"/>
        <item m="1" x="526"/>
        <item x="94"/>
        <item m="1" x="515"/>
        <item m="1" x="382"/>
        <item m="1" x="489"/>
        <item m="1" x="669"/>
        <item x="9"/>
        <item m="1" x="413"/>
        <item m="1" x="393"/>
        <item m="1" x="381"/>
        <item m="1" x="431"/>
        <item x="123"/>
        <item m="1" x="705"/>
        <item m="1" x="436"/>
        <item m="1" x="575"/>
        <item x="26"/>
        <item x="124"/>
        <item m="1" x="677"/>
        <item m="1" x="356"/>
        <item m="1" x="609"/>
        <item h="1" x="0"/>
        <item x="264"/>
        <item m="1" x="723"/>
        <item x="205"/>
        <item m="1" x="453"/>
        <item x="53"/>
        <item m="1" x="665"/>
        <item m="1" x="512"/>
        <item m="1" x="650"/>
        <item x="204"/>
        <item x="199"/>
        <item m="1" x="366"/>
        <item m="1" x="602"/>
        <item m="1" x="353"/>
        <item n="Transfer Data from S. Pole to UW Data Warehouse and Archive at S. Pole. " m="1" x="619"/>
        <item m="1" x="617"/>
        <item n="Maintain Data Warehouse Standards, Software (Ingest), Data Access (FTP) and Web Interface." m="1" x="661"/>
        <item m="1" x="561"/>
        <item m="1" x="689"/>
        <item m="1" x="547"/>
        <item m="1" x="667"/>
        <item m="1" x="370"/>
        <item m="1" x="683"/>
        <item m="1" x="708"/>
        <item m="1" x="534"/>
        <item m="1" x="425"/>
        <item m="1" x="663"/>
        <item m="1" x="373"/>
        <item m="1" x="361"/>
        <item m="1" x="593"/>
        <item m="1" x="696"/>
        <item m="1" x="592"/>
        <item m="1" x="456"/>
        <item m="1" x="371"/>
        <item m="1" x="377"/>
        <item h="1" x="19"/>
        <item x="34"/>
        <item m="1" x="692"/>
        <item m="1" x="680"/>
        <item x="32"/>
        <item x="33"/>
        <item m="1" x="616"/>
        <item x="46"/>
        <item x="61"/>
        <item m="1" x="584"/>
        <item m="1" x="573"/>
        <item m="1" x="419"/>
        <item m="1" x="358"/>
        <item m="1" x="430"/>
        <item x="102"/>
        <item n="Simulation production &amp; data processing software framework (IceProd), and simulation programs" m="1" x="693"/>
        <item m="1" x="568"/>
        <item x="178"/>
        <item x="95"/>
        <item x="97"/>
        <item m="1" x="697"/>
        <item m="1" x="517"/>
        <item x="152"/>
        <item x="172"/>
        <item x="12"/>
        <item m="1" x="713"/>
        <item m="1" x="357"/>
        <item x="24"/>
        <item x="30"/>
        <item m="1" x="406"/>
        <item m="1" x="594"/>
        <item m="1" x="709"/>
        <item m="1" x="644"/>
        <item m="1" x="396"/>
        <item m="1" x="350"/>
        <item m="1" x="699"/>
        <item m="1" x="675"/>
        <item m="1" x="367"/>
        <item x="93"/>
        <item m="1" x="434"/>
        <item m="1" x="674"/>
        <item x="147"/>
        <item m="1" x="612"/>
        <item m="1" x="599"/>
        <item x="167"/>
        <item x="173"/>
        <item m="1" x="359"/>
        <item m="1" x="457"/>
        <item m="1" x="637"/>
        <item m="1" x="728"/>
        <item x="194"/>
        <item m="1" x="726"/>
        <item m="1" x="397"/>
        <item x="197"/>
        <item x="198"/>
        <item m="1" x="442"/>
        <item x="217"/>
        <item x="221"/>
        <item m="1" x="451"/>
        <item x="225"/>
        <item x="233"/>
        <item m="1" x="559"/>
        <item x="235"/>
        <item m="1" x="652"/>
        <item m="1" x="540"/>
        <item x="238"/>
        <item m="1" x="498"/>
        <item m="1" x="654"/>
        <item x="252"/>
        <item m="1" x="556"/>
        <item x="253"/>
        <item m="1" x="576"/>
        <item x="258"/>
        <item x="260"/>
        <item x="266"/>
        <item m="1" x="621"/>
        <item m="1" x="429"/>
        <item x="270"/>
        <item m="1" x="681"/>
        <item m="1" x="590"/>
        <item x="282"/>
        <item m="1" x="494"/>
        <item m="1" x="410"/>
        <item m="1" x="508"/>
        <item x="303"/>
        <item m="1" x="369"/>
        <item x="304"/>
        <item m="1" x="444"/>
        <item x="310"/>
        <item x="314"/>
        <item x="110"/>
        <item x="315"/>
        <item x="318"/>
        <item m="1" x="360"/>
        <item x="330"/>
        <item m="1" x="605"/>
        <item x="333"/>
        <item x="338"/>
        <item m="1" x="666"/>
        <item m="1" x="632"/>
        <item x="339"/>
        <item x="3"/>
        <item x="11"/>
        <item x="14"/>
        <item x="17"/>
        <item x="21"/>
        <item m="1" x="719"/>
        <item x="37"/>
        <item x="38"/>
        <item x="39"/>
        <item x="40"/>
        <item m="1" x="582"/>
        <item x="41"/>
        <item m="1" x="417"/>
        <item m="1" x="392"/>
        <item m="1" x="480"/>
        <item m="1" x="378"/>
        <item x="114"/>
        <item m="1" x="643"/>
        <item x="48"/>
        <item m="1" x="706"/>
        <item x="59"/>
        <item x="65"/>
        <item x="66"/>
        <item x="69"/>
        <item x="70"/>
        <item x="84"/>
        <item x="74"/>
        <item m="1" x="712"/>
        <item m="1" x="597"/>
        <item m="1" x="660"/>
        <item x="92"/>
        <item x="96"/>
        <item m="1" x="550"/>
        <item x="103"/>
        <item m="1" x="586"/>
        <item m="1" x="365"/>
        <item m="1" x="690"/>
        <item m="1" x="421"/>
        <item x="131"/>
        <item x="132"/>
        <item x="136"/>
        <item x="145"/>
        <item x="148"/>
        <item x="150"/>
        <item m="1" x="441"/>
        <item x="163"/>
        <item x="171"/>
        <item x="177"/>
        <item x="182"/>
        <item x="183"/>
        <item x="184"/>
        <item x="185"/>
        <item m="1" x="664"/>
        <item m="1" x="458"/>
        <item m="1" x="351"/>
        <item x="188"/>
        <item x="189"/>
        <item x="190"/>
        <item x="191"/>
        <item x="193"/>
        <item x="196"/>
        <item x="89"/>
        <item m="1" x="445"/>
        <item x="203"/>
        <item x="206"/>
        <item x="211"/>
        <item x="213"/>
        <item x="214"/>
        <item x="216"/>
        <item x="218"/>
        <item x="222"/>
        <item x="223"/>
        <item m="1" x="649"/>
        <item x="231"/>
        <item x="232"/>
        <item m="1" x="558"/>
        <item x="237"/>
        <item m="1" x="725"/>
        <item m="1" x="658"/>
        <item m="1" x="399"/>
        <item m="1" x="467"/>
        <item x="246"/>
        <item m="1" x="707"/>
        <item x="249"/>
        <item x="255"/>
        <item x="256"/>
        <item m="1" x="598"/>
        <item x="267"/>
        <item x="268"/>
        <item x="269"/>
        <item x="276"/>
        <item x="275"/>
        <item m="1" x="492"/>
        <item x="289"/>
        <item x="292"/>
        <item x="293"/>
        <item x="294"/>
        <item x="296"/>
        <item x="297"/>
        <item m="1" x="516"/>
        <item x="301"/>
        <item m="1" x="398"/>
        <item m="1" x="603"/>
        <item x="305"/>
        <item m="1" x="613"/>
        <item x="106"/>
        <item m="1" x="718"/>
        <item x="307"/>
        <item m="1" x="627"/>
        <item x="308"/>
        <item x="341"/>
        <item x="311"/>
        <item x="316"/>
        <item x="317"/>
        <item x="319"/>
        <item x="320"/>
        <item x="321"/>
        <item x="322"/>
        <item x="323"/>
        <item x="274"/>
        <item m="1" x="423"/>
        <item x="335"/>
        <item x="336"/>
        <item x="344"/>
        <item m="1" x="629"/>
        <item m="1" x="543"/>
        <item x="1"/>
        <item x="2"/>
        <item x="4"/>
        <item x="18"/>
        <item x="28"/>
        <item m="1" x="546"/>
        <item m="1" x="541"/>
        <item x="35"/>
        <item x="36"/>
        <item x="42"/>
        <item x="49"/>
        <item x="50"/>
        <item x="51"/>
        <item x="52"/>
        <item x="57"/>
        <item x="58"/>
        <item x="68"/>
        <item x="71"/>
        <item x="72"/>
        <item x="73"/>
        <item x="80"/>
        <item x="81"/>
        <item x="82"/>
        <item x="83"/>
        <item x="85"/>
        <item m="1" x="601"/>
        <item x="90"/>
        <item x="91"/>
        <item x="98"/>
        <item x="105"/>
        <item x="108"/>
        <item m="1" x="503"/>
        <item x="113"/>
        <item x="115"/>
        <item m="1" x="405"/>
        <item x="120"/>
        <item x="121"/>
        <item x="122"/>
        <item x="126"/>
        <item x="127"/>
        <item x="128"/>
        <item x="134"/>
        <item x="135"/>
        <item x="138"/>
        <item x="139"/>
        <item x="140"/>
        <item x="142"/>
        <item x="143"/>
        <item x="144"/>
        <item x="146"/>
        <item x="153"/>
        <item x="154"/>
        <item x="155"/>
        <item x="157"/>
        <item x="158"/>
        <item x="159"/>
        <item x="161"/>
        <item x="166"/>
        <item x="168"/>
        <item x="169"/>
        <item x="170"/>
        <item x="175"/>
        <item x="180"/>
        <item m="1" x="400"/>
        <item m="1" x="673"/>
        <item m="1" x="570"/>
        <item x="192"/>
        <item x="207"/>
        <item x="208"/>
        <item x="219"/>
        <item x="224"/>
        <item x="234"/>
        <item x="243"/>
        <item x="244"/>
        <item x="245"/>
        <item x="248"/>
        <item x="259"/>
        <item x="262"/>
        <item x="272"/>
        <item x="283"/>
        <item x="284"/>
        <item x="290"/>
        <item x="291"/>
        <item x="302"/>
        <item x="324"/>
        <item x="334"/>
        <item x="348"/>
        <item x="6"/>
        <item x="22"/>
        <item x="23"/>
        <item x="27"/>
        <item x="54"/>
        <item x="55"/>
        <item x="88"/>
        <item x="99"/>
        <item x="104"/>
        <item x="107"/>
        <item x="109"/>
        <item x="112"/>
        <item x="116"/>
        <item x="117"/>
        <item x="119"/>
        <item x="149"/>
        <item x="195"/>
        <item x="200"/>
        <item x="209"/>
        <item x="226"/>
        <item x="227"/>
        <item x="228"/>
        <item x="239"/>
        <item x="240"/>
        <item x="241"/>
        <item x="242"/>
        <item x="247"/>
        <item x="261"/>
        <item x="279"/>
        <item x="280"/>
        <item x="281"/>
        <item x="285"/>
        <item x="287"/>
        <item x="298"/>
        <item x="300"/>
        <item x="326"/>
        <item x="327"/>
        <item x="328"/>
        <item x="329"/>
        <item x="340"/>
        <item x="349"/>
        <item t="default"/>
      </items>
    </pivotField>
    <pivotField axis="axisCol" compact="0" outline="0" subtotalTop="0" showAll="0">
      <items count="7">
        <item x="0"/>
        <item x="2"/>
        <item m="1" x="5"/>
        <item h="1" x="3"/>
        <item x="1"/>
        <item x="4"/>
        <item t="default"/>
      </items>
    </pivotField>
    <pivotField compact="0" outline="0" subtotalTop="0" showAll="0"/>
    <pivotField compact="0" outline="0" subtotalTop="0" showAll="0"/>
    <pivotField compact="0" outline="0" showAll="0" defaultSubtotal="0"/>
    <pivotField compact="0" outline="0" showAll="0" defaultSubtotal="0"/>
    <pivotField dataField="1" compact="0" outline="0" subtotalTop="0" showAll="0"/>
  </pivotFields>
  <rowFields count="2">
    <field x="3"/>
    <field x="5"/>
  </rowFields>
  <rowItems count="151">
    <i>
      <x v="1"/>
      <x v="1"/>
    </i>
    <i t="default">
      <x v="1"/>
    </i>
    <i>
      <x v="2"/>
      <x v="304"/>
    </i>
    <i r="1">
      <x v="340"/>
    </i>
    <i t="default">
      <x v="2"/>
    </i>
    <i>
      <x v="4"/>
      <x v="214"/>
    </i>
    <i r="1">
      <x v="386"/>
    </i>
    <i r="1">
      <x v="398"/>
    </i>
    <i t="default">
      <x v="4"/>
    </i>
    <i>
      <x v="7"/>
      <x v="443"/>
    </i>
    <i t="default">
      <x v="7"/>
    </i>
    <i>
      <x v="8"/>
      <x v="59"/>
    </i>
    <i r="1">
      <x v="268"/>
    </i>
    <i r="1">
      <x v="331"/>
    </i>
    <i r="1">
      <x v="347"/>
    </i>
    <i r="1">
      <x v="355"/>
    </i>
    <i r="1">
      <x v="416"/>
    </i>
    <i r="1">
      <x v="417"/>
    </i>
    <i t="default">
      <x v="8"/>
    </i>
    <i>
      <x v="9"/>
      <x v="9"/>
    </i>
    <i r="1">
      <x v="447"/>
    </i>
    <i r="1">
      <x v="448"/>
    </i>
    <i t="default">
      <x v="9"/>
    </i>
    <i>
      <x v="11"/>
      <x v="66"/>
    </i>
    <i r="1">
      <x v="394"/>
    </i>
    <i r="1">
      <x v="403"/>
    </i>
    <i r="1">
      <x v="435"/>
    </i>
    <i r="1">
      <x v="456"/>
    </i>
    <i r="1">
      <x v="457"/>
    </i>
    <i r="1">
      <x v="458"/>
    </i>
    <i t="default">
      <x v="11"/>
    </i>
    <i>
      <x v="13"/>
      <x v="258"/>
    </i>
    <i t="default">
      <x v="13"/>
    </i>
    <i>
      <x v="14"/>
      <x v="42"/>
    </i>
    <i t="default">
      <x v="14"/>
    </i>
    <i>
      <x v="15"/>
      <x v="286"/>
    </i>
    <i r="1">
      <x v="363"/>
    </i>
    <i t="default">
      <x v="15"/>
    </i>
    <i>
      <x v="18"/>
      <x v="26"/>
    </i>
    <i r="1">
      <x v="170"/>
    </i>
    <i t="default">
      <x v="18"/>
    </i>
    <i>
      <x v="19"/>
      <x v="15"/>
    </i>
    <i r="1">
      <x v="69"/>
    </i>
    <i r="1">
      <x v="261"/>
    </i>
    <i r="1">
      <x v="298"/>
    </i>
    <i r="1">
      <x v="358"/>
    </i>
    <i r="1">
      <x v="395"/>
    </i>
    <i r="1">
      <x v="399"/>
    </i>
    <i r="1">
      <x v="429"/>
    </i>
    <i t="default">
      <x v="19"/>
    </i>
    <i>
      <x v="24"/>
      <x v="370"/>
    </i>
    <i r="1">
      <x v="379"/>
    </i>
    <i r="1">
      <x v="380"/>
    </i>
    <i r="1">
      <x v="408"/>
    </i>
    <i t="default">
      <x v="24"/>
    </i>
    <i>
      <x v="25"/>
      <x v="206"/>
    </i>
    <i r="1">
      <x v="285"/>
    </i>
    <i r="1">
      <x v="291"/>
    </i>
    <i r="1">
      <x v="339"/>
    </i>
    <i r="1">
      <x v="365"/>
    </i>
    <i r="1">
      <x v="366"/>
    </i>
    <i r="1">
      <x v="418"/>
    </i>
    <i r="1">
      <x v="428"/>
    </i>
    <i r="1">
      <x v="433"/>
    </i>
    <i t="default">
      <x v="25"/>
    </i>
    <i>
      <x v="26"/>
      <x v="180"/>
    </i>
    <i r="1">
      <x v="375"/>
    </i>
    <i t="default">
      <x v="26"/>
    </i>
    <i>
      <x v="28"/>
      <x v="83"/>
    </i>
    <i r="1">
      <x v="235"/>
    </i>
    <i r="1">
      <x v="343"/>
    </i>
    <i t="default">
      <x v="28"/>
    </i>
    <i>
      <x v="30"/>
      <x v="175"/>
    </i>
    <i t="default">
      <x v="30"/>
    </i>
    <i>
      <x v="31"/>
      <x v="189"/>
    </i>
    <i t="default">
      <x v="31"/>
    </i>
    <i>
      <x v="33"/>
      <x v="342"/>
    </i>
    <i r="1">
      <x v="400"/>
    </i>
    <i t="default">
      <x v="33"/>
    </i>
    <i>
      <x v="35"/>
      <x v="100"/>
    </i>
    <i t="default">
      <x v="35"/>
    </i>
    <i>
      <x v="36"/>
      <x v="349"/>
    </i>
    <i r="1">
      <x v="350"/>
    </i>
    <i t="default">
      <x v="36"/>
    </i>
    <i>
      <x v="37"/>
      <x v="192"/>
    </i>
    <i r="1">
      <x v="260"/>
    </i>
    <i r="1">
      <x v="404"/>
    </i>
    <i r="1">
      <x v="438"/>
    </i>
    <i t="default">
      <x v="37"/>
    </i>
    <i>
      <x v="38"/>
      <x v="45"/>
    </i>
    <i r="1">
      <x v="162"/>
    </i>
    <i r="1">
      <x v="263"/>
    </i>
    <i r="1">
      <x v="360"/>
    </i>
    <i r="1">
      <x v="373"/>
    </i>
    <i r="1">
      <x v="453"/>
    </i>
    <i t="default">
      <x v="38"/>
    </i>
    <i>
      <x v="39"/>
      <x v="135"/>
    </i>
    <i t="default">
      <x v="39"/>
    </i>
    <i>
      <x v="42"/>
      <x v="329"/>
    </i>
    <i r="1">
      <x v="385"/>
    </i>
    <i t="default">
      <x v="42"/>
    </i>
    <i>
      <x v="43"/>
      <x v="65"/>
    </i>
    <i r="1">
      <x v="124"/>
    </i>
    <i r="1">
      <x v="217"/>
    </i>
    <i r="1">
      <x v="272"/>
    </i>
    <i r="1">
      <x v="392"/>
    </i>
    <i r="1">
      <x v="397"/>
    </i>
    <i r="1">
      <x v="411"/>
    </i>
    <i r="1">
      <x v="413"/>
    </i>
    <i r="1">
      <x v="427"/>
    </i>
    <i r="1">
      <x v="449"/>
    </i>
    <i r="1">
      <x v="450"/>
    </i>
    <i t="default">
      <x v="43"/>
    </i>
    <i>
      <x v="45"/>
      <x v="287"/>
    </i>
    <i r="1">
      <x v="419"/>
    </i>
    <i r="1">
      <x v="430"/>
    </i>
    <i t="default">
      <x v="45"/>
    </i>
    <i>
      <x v="46"/>
      <x v="306"/>
    </i>
    <i t="default">
      <x v="46"/>
    </i>
    <i>
      <x v="48"/>
      <x v="7"/>
    </i>
    <i r="1">
      <x v="352"/>
    </i>
    <i r="1">
      <x v="362"/>
    </i>
    <i r="1">
      <x v="436"/>
    </i>
    <i t="default">
      <x v="48"/>
    </i>
    <i>
      <x v="49"/>
      <x v="384"/>
    </i>
    <i r="1">
      <x v="444"/>
    </i>
    <i r="1">
      <x v="445"/>
    </i>
    <i r="1">
      <x v="446"/>
    </i>
    <i t="default">
      <x v="49"/>
    </i>
    <i>
      <x v="50"/>
      <x v="151"/>
    </i>
    <i r="1">
      <x v="330"/>
    </i>
    <i t="default">
      <x v="50"/>
    </i>
    <i>
      <x v="52"/>
      <x v="378"/>
    </i>
    <i r="1">
      <x v="424"/>
    </i>
    <i r="1">
      <x v="437"/>
    </i>
    <i t="default">
      <x v="52"/>
    </i>
    <i>
      <x v="53"/>
      <x v="415"/>
    </i>
    <i t="default">
      <x v="53"/>
    </i>
    <i>
      <x v="54"/>
      <x v="381"/>
    </i>
    <i t="default">
      <x v="54"/>
    </i>
    <i>
      <x v="55"/>
      <x v="423"/>
    </i>
    <i r="1">
      <x v="455"/>
    </i>
    <i t="default">
      <x v="55"/>
    </i>
    <i>
      <x v="56"/>
      <x v="421"/>
    </i>
    <i r="1">
      <x v="425"/>
    </i>
    <i r="1">
      <x v="441"/>
    </i>
    <i r="1">
      <x v="460"/>
    </i>
    <i t="default">
      <x v="56"/>
    </i>
    <i>
      <x v="58"/>
      <x v="452"/>
    </i>
    <i t="default">
      <x v="58"/>
    </i>
    <i t="grand">
      <x/>
    </i>
  </rowItems>
  <colFields count="2">
    <field x="7"/>
    <field x="4"/>
  </colFields>
  <colItems count="9">
    <i>
      <x/>
      <x v="16"/>
    </i>
    <i t="default">
      <x/>
    </i>
    <i>
      <x v="1"/>
      <x v="8"/>
    </i>
    <i t="default">
      <x v="1"/>
    </i>
    <i>
      <x v="4"/>
      <x v="8"/>
    </i>
    <i t="default">
      <x v="4"/>
    </i>
    <i>
      <x v="5"/>
      <x v="8"/>
    </i>
    <i t="default">
      <x v="5"/>
    </i>
    <i t="grand">
      <x/>
    </i>
  </colItems>
  <pageFields count="2">
    <pageField fld="6" hier="0"/>
    <pageField fld="2" hier="0"/>
  </pageFields>
  <dataFields count="1">
    <dataField name="Sum of Grand Total" fld="12" baseField="0" baseItem="0" numFmtId="2"/>
  </dataFields>
  <formats count="93">
    <format dxfId="0">
      <pivotArea outline="0" fieldPosition="0" grandRow="1"/>
    </format>
    <format dxfId="3">
      <pivotArea outline="0" fieldPosition="0" dataOnly="0" grandRow="1"/>
    </format>
    <format dxfId="5">
      <pivotArea outline="0" fieldPosition="0" dataOnly="0" type="all"/>
    </format>
    <format dxfId="6">
      <pivotArea outline="0" fieldPosition="0" dataOnly="0" grandRow="1"/>
    </format>
    <format dxfId="6">
      <pivotArea outline="0" fieldPosition="0" axis="axisCol" dataOnly="0" grandCol="1"/>
    </format>
    <format dxfId="7">
      <pivotArea outline="0" fieldPosition="0"/>
    </format>
    <format dxfId="6">
      <pivotArea outline="0" fieldPosition="0" dataOnly="0" labelOnly="1" type="origin"/>
    </format>
    <format dxfId="6">
      <pivotArea outline="0" fieldPosition="255" dataOnly="0" field="0" labelOnly="1" type="button"/>
    </format>
    <format dxfId="6">
      <pivotArea outline="0" fieldPosition="255" dataOnly="0" field="1" labelOnly="1" type="button"/>
    </format>
    <format dxfId="6">
      <pivotArea outline="0" fieldPosition="0" axis="axisCol" dataOnly="0" field="7" labelOnly="1" type="button"/>
    </format>
    <format dxfId="6">
      <pivotArea outline="0" fieldPosition="0" dataOnly="0" labelOnly="1" type="topRight"/>
    </format>
    <format dxfId="6">
      <pivotArea outline="0" fieldPosition="0" dataOnly="0" labelOnly="1">
        <references count="1">
          <reference field="7" count="4">
            <x v="0"/>
            <x v="1"/>
            <x v="4"/>
            <x v="5"/>
          </reference>
        </references>
      </pivotArea>
    </format>
    <format dxfId="6">
      <pivotArea outline="0" fieldPosition="0" dataOnly="0" grandCol="1" labelOnly="1"/>
    </format>
    <format dxfId="5">
      <pivotArea outline="0" fieldPosition="0" dataOnly="0" labelOnly="1" type="origin"/>
    </format>
    <format dxfId="5">
      <pivotArea outline="0" fieldPosition="255" dataOnly="0" field="0" labelOnly="1" type="button"/>
    </format>
    <format dxfId="5">
      <pivotArea outline="0" fieldPosition="255" dataOnly="0" field="1" labelOnly="1" type="button"/>
    </format>
    <format dxfId="5">
      <pivotArea outline="0" fieldPosition="0" axis="axisCol" dataOnly="0" field="7" labelOnly="1" type="button"/>
    </format>
    <format dxfId="5">
      <pivotArea outline="0" fieldPosition="0" dataOnly="0" labelOnly="1" type="topRight"/>
    </format>
    <format dxfId="5">
      <pivotArea outline="0" fieldPosition="0" dataOnly="0" labelOnly="1">
        <references count="1">
          <reference field="7" count="4">
            <x v="0"/>
            <x v="1"/>
            <x v="4"/>
            <x v="5"/>
          </reference>
        </references>
      </pivotArea>
    </format>
    <format dxfId="5">
      <pivotArea outline="0" fieldPosition="0" dataOnly="0" grandCol="1" labelOnly="1"/>
    </format>
    <format dxfId="4">
      <pivotArea outline="0" fieldPosition="0" dataOnly="0" labelOnly="1" type="origin"/>
    </format>
    <format dxfId="4">
      <pivotArea outline="0" fieldPosition="255" dataOnly="0" field="0" labelOnly="1" type="button"/>
    </format>
    <format dxfId="4">
      <pivotArea outline="0" fieldPosition="255" dataOnly="0" field="1" labelOnly="1" type="button"/>
    </format>
    <format dxfId="4">
      <pivotArea outline="0" fieldPosition="0" axis="axisCol" dataOnly="0" field="7" labelOnly="1" type="button"/>
    </format>
    <format dxfId="4">
      <pivotArea outline="0" fieldPosition="0" dataOnly="0" labelOnly="1" type="topRight"/>
    </format>
    <format dxfId="4">
      <pivotArea outline="0" fieldPosition="0" dataOnly="0" labelOnly="1">
        <references count="1">
          <reference field="7" count="4">
            <x v="0"/>
            <x v="1"/>
            <x v="4"/>
            <x v="5"/>
          </reference>
        </references>
      </pivotArea>
    </format>
    <format dxfId="4">
      <pivotArea outline="0" fieldPosition="0" dataOnly="0" grandCol="1" labelOnly="1"/>
    </format>
    <format dxfId="8">
      <pivotArea outline="0" fieldPosition="0"/>
    </format>
    <format dxfId="8">
      <pivotArea outline="0" fieldPosition="0" dataOnly="0" labelOnly="1">
        <references count="1">
          <reference field="7" count="4">
            <x v="0"/>
            <x v="1"/>
            <x v="4"/>
            <x v="5"/>
          </reference>
        </references>
      </pivotArea>
    </format>
    <format dxfId="8">
      <pivotArea outline="0" fieldPosition="0" dataOnly="0" grandCol="1" labelOnly="1"/>
    </format>
    <format dxfId="9">
      <pivotArea outline="0" fieldPosition="0" dataOnly="0" labelOnly="1">
        <references count="1">
          <reference field="7" count="4">
            <x v="0"/>
            <x v="1"/>
            <x v="4"/>
            <x v="5"/>
          </reference>
        </references>
      </pivotArea>
    </format>
    <format dxfId="10">
      <pivotArea outline="0" fieldPosition="0" dataOnly="0" labelOnly="1">
        <references count="1">
          <reference field="7" count="1">
            <x v="0"/>
          </reference>
        </references>
      </pivotArea>
    </format>
    <format dxfId="11">
      <pivotArea outline="0" fieldPosition="0" grandRow="1"/>
    </format>
    <format dxfId="11">
      <pivotArea outline="0" fieldPosition="0" dataOnly="0" grandRow="1" labelOnly="1"/>
    </format>
    <format dxfId="11">
      <pivotArea outline="0" fieldPosition="0" dataOnly="0" labelOnly="1">
        <references count="1">
          <reference field="7" count="4">
            <x v="0"/>
            <x v="1"/>
            <x v="4"/>
            <x v="5"/>
          </reference>
        </references>
      </pivotArea>
    </format>
    <format dxfId="13">
      <pivotArea outline="0" fieldPosition="0"/>
    </format>
    <format dxfId="13">
      <pivotArea outline="0" fieldPosition="255" dataOnly="0" field="0" labelOnly="1" type="button"/>
    </format>
    <format dxfId="13">
      <pivotArea outline="0" fieldPosition="255" dataOnly="0" field="1" labelOnly="1" type="button"/>
    </format>
    <format dxfId="13">
      <pivotArea outline="0" fieldPosition="0" dataOnly="0" grandRow="1" labelOnly="1"/>
    </format>
    <format dxfId="13">
      <pivotArea outline="0" fieldPosition="0" dataOnly="0" labelOnly="1">
        <references count="1">
          <reference field="7" count="4">
            <x v="0"/>
            <x v="1"/>
            <x v="4"/>
            <x v="5"/>
          </reference>
        </references>
      </pivotArea>
    </format>
    <format dxfId="13">
      <pivotArea outline="0" fieldPosition="0" dataOnly="0" grandCol="1" labelOnly="1"/>
    </format>
    <format dxfId="14">
      <pivotArea outline="0" fieldPosition="0" dataOnly="0" type="all"/>
    </format>
    <format dxfId="11">
      <pivotArea outline="0" fieldPosition="0" dataOnly="0" type="all"/>
    </format>
    <format dxfId="11">
      <pivotArea outline="0" fieldPosition="0"/>
    </format>
    <format dxfId="11">
      <pivotArea outline="0" fieldPosition="0" dataOnly="0" labelOnly="1" type="topRight"/>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5">
      <pivotArea outline="0" fieldPosition="0" dataOnly="0" grandCol="1" labelOnly="1"/>
    </format>
    <format dxfId="13">
      <pivotArea outline="0" fieldPosition="255" dataOnly="0" field="1" labelOnly="1" type="button"/>
    </format>
    <format dxfId="13">
      <pivotArea outline="0" fieldPosition="0" axis="axisPage" dataOnly="0" field="6" labelOnly="1" type="button"/>
    </format>
    <format dxfId="13">
      <pivotArea outline="0" fieldPosition="0" dataOnly="0" labelOnly="1">
        <references count="1">
          <reference field="7" count="0"/>
        </references>
      </pivotArea>
    </format>
    <format dxfId="13">
      <pivotArea outline="0" fieldPosition="0" dataOnly="0" grandCol="1" labelOnly="1"/>
    </format>
    <format dxfId="6">
      <pivotArea outline="0" fieldPosition="255" dataOnly="0" field="1" labelOnly="1" type="button"/>
    </format>
    <format dxfId="6">
      <pivotArea outline="0" fieldPosition="0" axis="axisPage" dataOnly="0" field="6" labelOnly="1" type="button"/>
    </format>
    <format dxfId="6">
      <pivotArea outline="0" fieldPosition="0" dataOnly="0" labelOnly="1">
        <references count="1">
          <reference field="7" count="0"/>
        </references>
      </pivotArea>
    </format>
    <format dxfId="6">
      <pivotArea outline="0" fieldPosition="0" dataOnly="0" grandCol="1" labelOnly="1"/>
    </format>
    <format dxfId="14">
      <pivotArea outline="0" fieldPosition="255" dataOnly="0" field="1" labelOnly="1" type="button"/>
    </format>
    <format dxfId="14">
      <pivotArea outline="0" fieldPosition="0" axis="axisPage" dataOnly="0" field="6" labelOnly="1" type="button"/>
    </format>
    <format dxfId="11">
      <pivotArea outline="0" fieldPosition="0">
        <references count="1">
          <reference field="7" count="0"/>
        </references>
      </pivotArea>
    </format>
    <format dxfId="11">
      <pivotArea outline="0" fieldPosition="0" dataOnly="0" labelOnly="1">
        <references count="1">
          <reference field="2" count="0"/>
        </references>
      </pivotArea>
    </format>
    <format dxfId="11">
      <pivotArea outline="0" fieldPosition="255" dataOnly="0" field="1" labelOnly="1" type="button"/>
    </format>
    <format dxfId="11">
      <pivotArea outline="0" fieldPosition="0" axis="axisPage" dataOnly="0" field="6" labelOnly="1" type="button"/>
    </format>
    <format dxfId="11">
      <pivotArea outline="0" fieldPosition="0" axis="axisCol" dataOnly="0" field="7" labelOnly="1" type="button"/>
    </format>
    <format dxfId="13">
      <pivotArea outline="0" fieldPosition="255" dataOnly="0" field="1" labelOnly="1" type="button"/>
    </format>
    <format dxfId="13">
      <pivotArea outline="0" fieldPosition="0" axis="axisPage" dataOnly="0" field="6" labelOnly="1" type="button"/>
    </format>
    <format dxfId="15">
      <pivotArea outline="0" fieldPosition="255" dataOnly="0" field="1" labelOnly="1" type="button"/>
    </format>
    <format dxfId="15">
      <pivotArea outline="0" fieldPosition="0" axis="axisPage" dataOnly="0" field="6" labelOnly="1" type="button"/>
    </format>
    <format dxfId="15">
      <pivotArea outline="0" fieldPosition="0" dataOnly="0" labelOnly="1">
        <references count="1">
          <reference field="7" count="0"/>
        </references>
      </pivotArea>
    </format>
    <format dxfId="14">
      <pivotArea outline="0" fieldPosition="0"/>
    </format>
    <format dxfId="14">
      <pivotArea outline="0" fieldPosition="0" dataOnly="0" labelOnly="1">
        <references count="1">
          <reference field="2" count="0"/>
        </references>
      </pivotArea>
    </format>
    <format dxfId="14">
      <pivotArea outline="0" fieldPosition="255" dataOnly="0" field="1" labelOnly="1" type="button"/>
    </format>
    <format dxfId="14">
      <pivotArea outline="0" fieldPosition="0" axis="axisPage" dataOnly="0" field="6" labelOnly="1" type="button"/>
    </format>
    <format dxfId="14">
      <pivotArea outline="0" fieldPosition="0" axis="axisCol" dataOnly="0" field="7" labelOnly="1" type="button"/>
    </format>
    <format dxfId="14">
      <pivotArea outline="0" fieldPosition="0" dataOnly="0" labelOnly="1" type="topRight"/>
    </format>
    <format dxfId="13">
      <pivotArea outline="0" fieldPosition="0"/>
    </format>
    <format dxfId="13">
      <pivotArea outline="0" fieldPosition="0" dataOnly="0" labelOnly="1">
        <references count="1">
          <reference field="2" count="0"/>
        </references>
      </pivotArea>
    </format>
    <format dxfId="13">
      <pivotArea outline="0" fieldPosition="255" dataOnly="0" field="1" labelOnly="1" type="button"/>
    </format>
    <format dxfId="13">
      <pivotArea outline="0" fieldPosition="0" axis="axisPage" dataOnly="0" field="6" labelOnly="1" type="button"/>
    </format>
    <format dxfId="13">
      <pivotArea outline="0" fieldPosition="0" axis="axisCol" dataOnly="0" field="7" labelOnly="1" type="button"/>
    </format>
    <format dxfId="13">
      <pivotArea outline="0" fieldPosition="0" dataOnly="0" labelOnly="1" type="topRight"/>
    </format>
    <format dxfId="4">
      <pivotArea outline="0" fieldPosition="0" dataOnly="0" labelOnly="1">
        <references count="1">
          <reference field="7" defaultSubtotal="1" count="0"/>
        </references>
      </pivotArea>
    </format>
    <format dxfId="27">
      <pivotArea outline="0" fieldPosition="0" dataOnly="0" labelOnly="1">
        <references count="1">
          <reference field="7" count="0"/>
        </references>
      </pivotArea>
    </format>
    <format dxfId="27">
      <pivotArea outline="0" fieldPosition="0" dataOnly="0" labelOnly="1" offset="IV1">
        <references count="1">
          <reference field="7" defaultSubtotal="1" count="0"/>
        </references>
      </pivotArea>
    </format>
    <format dxfId="6">
      <pivotArea outline="0" fieldPosition="0" dataOnly="0" labelOnly="1">
        <references count="2">
          <reference field="4" count="4">
            <x v="5"/>
            <x v="6"/>
            <x v="7"/>
            <x v="8"/>
          </reference>
          <reference field="7" count="0"/>
        </references>
      </pivotArea>
    </format>
    <format dxfId="15">
      <pivotArea outline="0" fieldPosition="0" dataOnly="0" labelOnly="1">
        <references count="2">
          <reference field="4" count="4">
            <x v="5"/>
            <x v="6"/>
            <x v="7"/>
            <x v="8"/>
          </reference>
          <reference field="7" count="0"/>
        </references>
      </pivotArea>
    </format>
    <format dxfId="8">
      <pivotArea outline="0" fieldPosition="0" dataOnly="0" labelOnly="1">
        <references count="2">
          <reference field="4" count="4">
            <x v="5"/>
            <x v="6"/>
            <x v="7"/>
            <x v="8"/>
          </reference>
          <reference field="7" count="0"/>
        </references>
      </pivotArea>
    </format>
    <format dxfId="6">
      <pivotArea outline="0" fieldPosition="0" axis="axisRow" dataOnly="0" field="3" labelOnly="1" type="button"/>
    </format>
    <format dxfId="11">
      <pivotArea outline="0" fieldPosition="0" dataOnly="0" type="all"/>
    </format>
    <format dxfId="6">
      <pivotArea outline="0" fieldPosition="0" dataOnly="0">
        <references count="1">
          <reference field="7" defaultSubtotal="1" count="0"/>
        </references>
      </pivotArea>
    </format>
    <format dxfId="27">
      <pivotArea outline="0" fieldPosition="0" dataOnly="0" labelOnly="1" offset="IV256">
        <references count="1">
          <reference field="7" defaultSubtotal="1" count="0"/>
        </references>
      </pivotArea>
    </format>
    <format dxfId="27">
      <pivotArea outline="0" fieldPosition="0" dataOnly="0" labelOnly="1">
        <references count="2">
          <reference field="4" count="4">
            <x v="5"/>
            <x v="6"/>
            <x v="7"/>
            <x v="8"/>
          </reference>
          <reference field="7" count="0"/>
        </references>
      </pivotArea>
    </format>
    <format dxfId="1">
      <pivotArea outline="0" fieldPosition="0" dataOnly="0">
        <references count="1">
          <reference field="3" defaultSubtotal="1" count="0"/>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D54" firstHeaderRow="1" firstDataRow="2" firstDataCol="2"/>
  <pivotFields count="13">
    <pivotField compact="0" outline="0" subtotalTop="0" showAll="0"/>
    <pivotField axis="axisCol" compact="0" outline="0" subtotalTop="0" showAll="0">
      <items count="34">
        <item x="0"/>
        <item m="1" x="30"/>
        <item x="2"/>
        <item x="3"/>
        <item x="5"/>
        <item x="6"/>
        <item x="16"/>
        <item x="7"/>
        <item x="8"/>
        <item x="9"/>
        <item x="10"/>
        <item x="11"/>
        <item x="12"/>
        <item x="13"/>
        <item x="15"/>
        <item x="18"/>
        <item x="19"/>
        <item x="20"/>
        <item x="21"/>
        <item x="22"/>
        <item x="23"/>
        <item x="24"/>
        <item m="1" x="31"/>
        <item x="25"/>
        <item x="26"/>
        <item x="27"/>
        <item x="28"/>
        <item x="4"/>
        <item x="29"/>
        <item m="1" x="32"/>
        <item x="1"/>
        <item x="17"/>
        <item x="14"/>
        <item t="default"/>
      </items>
    </pivotField>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2">
    <field x="2"/>
    <field x="3"/>
  </rowFields>
  <rowItems count="50">
    <i>
      <x v="1"/>
      <x v="5"/>
    </i>
    <i r="1">
      <x v="11"/>
    </i>
    <i r="1">
      <x v="13"/>
    </i>
    <i r="1">
      <x v="14"/>
    </i>
    <i r="1">
      <x v="18"/>
    </i>
    <i r="1">
      <x v="19"/>
    </i>
    <i r="1">
      <x v="22"/>
    </i>
    <i r="1">
      <x v="23"/>
    </i>
    <i r="1">
      <x v="24"/>
    </i>
    <i r="1">
      <x v="26"/>
    </i>
    <i r="1">
      <x v="27"/>
    </i>
    <i r="1">
      <x v="28"/>
    </i>
    <i r="1">
      <x v="30"/>
    </i>
    <i r="1">
      <x v="35"/>
    </i>
    <i r="1">
      <x v="36"/>
    </i>
    <i r="1">
      <x v="46"/>
    </i>
    <i r="1">
      <x v="52"/>
    </i>
    <i r="1">
      <x v="53"/>
    </i>
    <i r="1">
      <x v="54"/>
    </i>
    <i r="1">
      <x v="55"/>
    </i>
    <i r="1">
      <x v="56"/>
    </i>
    <i r="1">
      <x v="57"/>
    </i>
    <i r="1">
      <x v="58"/>
    </i>
    <i t="default">
      <x v="1"/>
    </i>
    <i>
      <x v="2"/>
      <x v="1"/>
    </i>
    <i r="1">
      <x v="3"/>
    </i>
    <i r="1">
      <x v="6"/>
    </i>
    <i r="1">
      <x v="7"/>
    </i>
    <i r="1">
      <x v="8"/>
    </i>
    <i r="1">
      <x v="10"/>
    </i>
    <i r="1">
      <x v="12"/>
    </i>
    <i r="1">
      <x v="15"/>
    </i>
    <i r="1">
      <x v="20"/>
    </i>
    <i r="1">
      <x v="21"/>
    </i>
    <i r="1">
      <x v="25"/>
    </i>
    <i r="1">
      <x v="29"/>
    </i>
    <i r="1">
      <x v="31"/>
    </i>
    <i r="1">
      <x v="32"/>
    </i>
    <i r="1">
      <x v="34"/>
    </i>
    <i r="1">
      <x v="37"/>
    </i>
    <i r="1">
      <x v="38"/>
    </i>
    <i r="1">
      <x v="43"/>
    </i>
    <i r="1">
      <x v="44"/>
    </i>
    <i r="1">
      <x v="47"/>
    </i>
    <i r="1">
      <x v="48"/>
    </i>
    <i r="1">
      <x v="49"/>
    </i>
    <i r="1">
      <x v="50"/>
    </i>
    <i r="1">
      <x v="51"/>
    </i>
    <i t="default">
      <x v="2"/>
    </i>
    <i t="grand">
      <x/>
    </i>
  </rowItems>
  <colFields count="1">
    <field x="1"/>
  </colFields>
  <colItems count="28">
    <i>
      <x/>
    </i>
    <i>
      <x v="2"/>
    </i>
    <i>
      <x v="3"/>
    </i>
    <i>
      <x v="4"/>
    </i>
    <i>
      <x v="5"/>
    </i>
    <i>
      <x v="6"/>
    </i>
    <i>
      <x v="7"/>
    </i>
    <i>
      <x v="8"/>
    </i>
    <i>
      <x v="9"/>
    </i>
    <i>
      <x v="10"/>
    </i>
    <i>
      <x v="11"/>
    </i>
    <i>
      <x v="12"/>
    </i>
    <i>
      <x v="13"/>
    </i>
    <i>
      <x v="15"/>
    </i>
    <i>
      <x v="16"/>
    </i>
    <i>
      <x v="17"/>
    </i>
    <i>
      <x v="18"/>
    </i>
    <i>
      <x v="19"/>
    </i>
    <i>
      <x v="20"/>
    </i>
    <i>
      <x v="21"/>
    </i>
    <i>
      <x v="23"/>
    </i>
    <i>
      <x v="24"/>
    </i>
    <i>
      <x v="25"/>
    </i>
    <i>
      <x v="26"/>
    </i>
    <i>
      <x v="30"/>
    </i>
    <i>
      <x v="31"/>
    </i>
    <i>
      <x v="32"/>
    </i>
    <i t="grand">
      <x/>
    </i>
  </colItems>
  <dataFields count="1">
    <dataField name="Sum of Grand Total" fld="12" baseField="0" baseItem="0" numFmtId="2"/>
  </dataFields>
  <formats count="78">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1" axis="axisRow" dataOnly="0" field="3" labelOnly="1" type="button"/>
    </format>
    <format dxfId="4">
      <pivotArea outline="0" fieldPosition="4" dataOnly="0" field="4" labelOnly="1" type="button"/>
    </format>
    <format dxfId="4">
      <pivotArea outline="0" fieldPosition="5" dataOnly="0" field="5" labelOnly="1" type="button"/>
    </format>
    <format dxfId="4">
      <pivotArea outline="0" fieldPosition="6" dataOnly="0" field="6" labelOnly="1" type="button"/>
    </format>
    <format dxfId="4">
      <pivotArea outline="0" fieldPosition="0" dataOnly="0" grandCol="1" labelOnly="1"/>
    </format>
    <format dxfId="9">
      <pivotArea outline="0" fieldPosition="1" axis="axisRow" dataOnly="0" field="3" labelOnly="1" type="button"/>
    </format>
    <format dxfId="9">
      <pivotArea outline="0" fieldPosition="4" dataOnly="0" field="4" labelOnly="1" type="button"/>
    </format>
    <format dxfId="9">
      <pivotArea outline="0" fieldPosition="5" dataOnly="0" field="5" labelOnly="1" type="button"/>
    </format>
    <format dxfId="9">
      <pivotArea outline="0" fieldPosition="6" dataOnly="0" field="6" labelOnly="1" type="button"/>
    </format>
    <format dxfId="9">
      <pivotArea outline="0" fieldPosition="0" dataOnly="0" grandCol="1" labelOnly="1"/>
    </format>
    <format dxfId="6">
      <pivotArea outline="0" fieldPosition="1" axis="axisRow" dataOnly="0" field="3" labelOnly="1" type="button"/>
    </format>
    <format dxfId="6">
      <pivotArea outline="0" fieldPosition="4" dataOnly="0" field="4" labelOnly="1" type="button"/>
    </format>
    <format dxfId="6">
      <pivotArea outline="0" fieldPosition="5" dataOnly="0" field="5" labelOnly="1" type="button"/>
    </format>
    <format dxfId="6">
      <pivotArea outline="0" fieldPosition="6"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4">
      <pivotArea outline="0" fieldPosition="0" dataOnly="0" grandCol="1" labelOnly="1"/>
    </format>
    <format dxfId="9">
      <pivotArea outline="0" fieldPosition="0" dataOnly="0" grandCol="1" labelOnly="1"/>
    </format>
    <format dxfId="2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29">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8">
      <pivotArea outline="0" fieldPosition="0" dataOnly="0" labelOnly="1">
        <references count="1">
          <reference field="1" count="27">
            <x v="0"/>
            <x v="1"/>
            <x v="2"/>
            <x v="3"/>
            <x v="4"/>
            <x v="5"/>
            <x v="6"/>
            <x v="7"/>
            <x v="8"/>
            <x v="9"/>
            <x v="10"/>
            <x v="11"/>
            <x v="12"/>
            <x v="13"/>
            <x v="14"/>
            <x v="15"/>
            <x v="16"/>
            <x v="17"/>
            <x v="18"/>
            <x v="19"/>
            <x v="20"/>
            <x v="21"/>
            <x v="22"/>
            <x v="23"/>
            <x v="24"/>
            <x v="25"/>
            <x v="26"/>
          </reference>
        </references>
      </pivotArea>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grandCol="1"/>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O75" firstHeaderRow="1" firstDataRow="2" firstDataCol="3"/>
  <pivotFields count="13">
    <pivotField compact="0" outline="0" subtotalTop="0" showAll="0"/>
    <pivotField compact="0" outline="0" subtotalTop="0" showAll="0"/>
    <pivotField axis="axisRow" compact="0" outline="0" subtotalTop="0" showAll="0">
      <items count="7">
        <item x="3"/>
        <item x="0"/>
        <item x="1"/>
        <item x="2"/>
        <item x="4"/>
        <item m="1" x="5"/>
        <item t="default"/>
      </items>
    </pivotField>
    <pivotField axis="axisRow" compact="0" outline="0" subtotalTop="0" showAll="0">
      <items count="60">
        <item h="1" x="26"/>
        <item x="11"/>
        <item m="1" x="52"/>
        <item x="45"/>
        <item m="1" x="53"/>
        <item x="37"/>
        <item x="42"/>
        <item x="12"/>
        <item x="43"/>
        <item m="1" x="57"/>
        <item x="32"/>
        <item x="38"/>
        <item x="31"/>
        <item x="39"/>
        <item x="0"/>
        <item x="24"/>
        <item m="1" x="56"/>
        <item h="1" x="25"/>
        <item x="29"/>
        <item x="28"/>
        <item x="23"/>
        <item x="16"/>
        <item x="40"/>
        <item x="46"/>
        <item x="49"/>
        <item x="17"/>
        <item x="5"/>
        <item x="41"/>
        <item x="6"/>
        <item x="19"/>
        <item x="7"/>
        <item x="35"/>
        <item x="18"/>
        <item h="1" x="10"/>
        <item x="20"/>
        <item x="9"/>
        <item x="1"/>
        <item x="21"/>
        <item x="22"/>
        <item h="1" x="36"/>
        <item m="1" x="54"/>
        <item m="1" x="51"/>
        <item m="1" x="58"/>
        <item x="50"/>
        <item x="13"/>
        <item m="1" x="55"/>
        <item x="8"/>
        <item x="44"/>
        <item x="14"/>
        <item x="15"/>
        <item x="34"/>
        <item x="48"/>
        <item x="4"/>
        <item x="30"/>
        <item x="33"/>
        <item x="2"/>
        <item x="27"/>
        <item x="3"/>
        <item x="47"/>
        <item t="default"/>
      </items>
    </pivotField>
    <pivotField axis="axisCol" compact="0" outline="0" subtotalTop="0" showAll="0">
      <items count="18">
        <item h="1" x="4"/>
        <item x="0"/>
        <item x="2"/>
        <item x="1"/>
        <item x="5"/>
        <item x="7"/>
        <item x="3"/>
        <item m="1" x="13"/>
        <item x="11"/>
        <item m="1" x="15"/>
        <item x="10"/>
        <item x="6"/>
        <item h="1" x="8"/>
        <item x="9"/>
        <item m="1" x="14"/>
        <item m="1" x="16"/>
        <item x="12"/>
        <item t="default"/>
      </items>
    </pivotField>
    <pivotField compact="0" outline="0" subtotalTop="0" showAll="0" defaultSubtotal="0"/>
    <pivotField compact="0" outline="0" subtotalTop="0" showAll="0"/>
    <pivotField axis="axisRow" compact="0" outline="0" subtotalTop="0" showAll="0">
      <items count="7">
        <item x="2"/>
        <item m="1" x="5"/>
        <item x="4"/>
        <item x="0"/>
        <item x="1"/>
        <item x="3"/>
        <item t="default"/>
      </items>
    </pivotField>
    <pivotField compact="0" outline="0" subtotalTop="0" showAll="0"/>
    <pivotField compact="0" outline="0" subtotalTop="0" showAll="0" defaultSubtotal="0"/>
    <pivotField compact="0" outline="0" showAll="0" defaultSubtotal="0"/>
    <pivotField compact="0" outline="0" showAll="0" defaultSubtotal="0"/>
    <pivotField dataField="1" compact="0" outline="0" subtotalTop="0" showAll="0"/>
  </pivotFields>
  <rowFields count="3">
    <field x="2"/>
    <field x="7"/>
    <field x="3"/>
  </rowFields>
  <rowItems count="71">
    <i>
      <x v="1"/>
      <x/>
      <x v="11"/>
    </i>
    <i r="2">
      <x v="14"/>
    </i>
    <i r="2">
      <x v="19"/>
    </i>
    <i r="2">
      <x v="23"/>
    </i>
    <i r="2">
      <x v="26"/>
    </i>
    <i r="2">
      <x v="28"/>
    </i>
    <i r="2">
      <x v="30"/>
    </i>
    <i r="2">
      <x v="35"/>
    </i>
    <i r="2">
      <x v="46"/>
    </i>
    <i t="default" r="1">
      <x/>
    </i>
    <i r="1">
      <x v="3"/>
      <x v="14"/>
    </i>
    <i r="2">
      <x v="19"/>
    </i>
    <i r="2">
      <x v="23"/>
    </i>
    <i r="2">
      <x v="26"/>
    </i>
    <i r="2">
      <x v="28"/>
    </i>
    <i r="2">
      <x v="30"/>
    </i>
    <i r="2">
      <x v="35"/>
    </i>
    <i r="2">
      <x v="36"/>
    </i>
    <i r="2">
      <x v="52"/>
    </i>
    <i t="default" r="1">
      <x v="3"/>
    </i>
    <i r="1">
      <x v="4"/>
      <x v="5"/>
    </i>
    <i r="2">
      <x v="13"/>
    </i>
    <i r="2">
      <x v="14"/>
    </i>
    <i r="2">
      <x v="18"/>
    </i>
    <i r="2">
      <x v="19"/>
    </i>
    <i r="2">
      <x v="22"/>
    </i>
    <i r="2">
      <x v="23"/>
    </i>
    <i r="2">
      <x v="24"/>
    </i>
    <i r="2">
      <x v="26"/>
    </i>
    <i r="2">
      <x v="27"/>
    </i>
    <i r="2">
      <x v="28"/>
    </i>
    <i r="2">
      <x v="30"/>
    </i>
    <i r="2">
      <x v="35"/>
    </i>
    <i r="2">
      <x v="36"/>
    </i>
    <i r="2">
      <x v="46"/>
    </i>
    <i r="2">
      <x v="52"/>
    </i>
    <i r="2">
      <x v="53"/>
    </i>
    <i r="2">
      <x v="54"/>
    </i>
    <i r="2">
      <x v="55"/>
    </i>
    <i r="2">
      <x v="56"/>
    </i>
    <i r="2">
      <x v="57"/>
    </i>
    <i r="2">
      <x v="58"/>
    </i>
    <i t="default" r="1">
      <x v="4"/>
    </i>
    <i t="default">
      <x v="1"/>
    </i>
    <i>
      <x v="2"/>
      <x v="2"/>
      <x v="1"/>
    </i>
    <i r="2">
      <x v="3"/>
    </i>
    <i r="2">
      <x v="6"/>
    </i>
    <i r="2">
      <x v="7"/>
    </i>
    <i r="2">
      <x v="8"/>
    </i>
    <i r="2">
      <x v="10"/>
    </i>
    <i r="2">
      <x v="12"/>
    </i>
    <i r="2">
      <x v="15"/>
    </i>
    <i r="2">
      <x v="20"/>
    </i>
    <i r="2">
      <x v="21"/>
    </i>
    <i r="2">
      <x v="25"/>
    </i>
    <i r="2">
      <x v="29"/>
    </i>
    <i r="2">
      <x v="31"/>
    </i>
    <i r="2">
      <x v="32"/>
    </i>
    <i r="2">
      <x v="34"/>
    </i>
    <i r="2">
      <x v="37"/>
    </i>
    <i r="2">
      <x v="38"/>
    </i>
    <i r="2">
      <x v="43"/>
    </i>
    <i r="2">
      <x v="44"/>
    </i>
    <i r="2">
      <x v="47"/>
    </i>
    <i r="2">
      <x v="48"/>
    </i>
    <i r="2">
      <x v="49"/>
    </i>
    <i r="2">
      <x v="50"/>
    </i>
    <i r="2">
      <x v="51"/>
    </i>
    <i t="default" r="1">
      <x v="2"/>
    </i>
    <i t="default">
      <x v="2"/>
    </i>
    <i t="grand">
      <x/>
    </i>
  </rowItems>
  <colFields count="1">
    <field x="4"/>
  </colFields>
  <colItems count="12">
    <i>
      <x v="1"/>
    </i>
    <i>
      <x v="2"/>
    </i>
    <i>
      <x v="3"/>
    </i>
    <i>
      <x v="4"/>
    </i>
    <i>
      <x v="5"/>
    </i>
    <i>
      <x v="6"/>
    </i>
    <i>
      <x v="8"/>
    </i>
    <i>
      <x v="10"/>
    </i>
    <i>
      <x v="11"/>
    </i>
    <i>
      <x v="13"/>
    </i>
    <i>
      <x v="16"/>
    </i>
    <i t="grand">
      <x/>
    </i>
  </colItems>
  <dataFields count="1">
    <dataField name="Sum of Grand Total" fld="12" baseField="0" baseItem="0" numFmtId="2"/>
  </dataFields>
  <formats count="80">
    <format dxfId="1">
      <pivotArea outline="0" fieldPosition="0" dataOnly="0">
        <references count="1">
          <reference field="3" defaultSubtotal="1" count="0"/>
        </references>
      </pivotArea>
    </format>
    <format dxfId="6">
      <pivotArea outline="0" fieldPosition="0" dataOnly="0">
        <references count="1">
          <reference field="3" defaultSubtotal="1" count="0"/>
        </references>
      </pivotArea>
    </format>
    <format dxfId="4">
      <pivotArea outline="0" fieldPosition="0" dataOnly="0" labelOnly="1">
        <references count="1">
          <reference field="3" defaultSubtotal="1" count="1">
            <x v="1"/>
          </reference>
        </references>
      </pivotArea>
    </format>
    <format dxfId="4">
      <pivotArea outline="0" fieldPosition="0" dataOnly="0" labelOnly="1">
        <references count="1">
          <reference field="3" defaultSubtotal="1" count="1">
            <x v="2"/>
          </reference>
        </references>
      </pivotArea>
    </format>
    <format dxfId="4">
      <pivotArea outline="0" fieldPosition="0" dataOnly="0" labelOnly="1">
        <references count="1">
          <reference field="3" defaultSubtotal="1" count="1">
            <x v="3"/>
          </reference>
        </references>
      </pivotArea>
    </format>
    <format dxfId="4">
      <pivotArea outline="0" fieldPosition="0" dataOnly="0" labelOnly="1">
        <references count="1">
          <reference field="3" defaultSubtotal="1" count="1">
            <x v="4"/>
          </reference>
        </references>
      </pivotArea>
    </format>
    <format dxfId="4">
      <pivotArea outline="0" fieldPosition="0" dataOnly="0" labelOnly="1">
        <references count="1">
          <reference field="3" defaultSubtotal="1" count="1">
            <x v="5"/>
          </reference>
        </references>
      </pivotArea>
    </format>
    <format dxfId="4">
      <pivotArea outline="0" fieldPosition="0" dataOnly="0" labelOnly="1">
        <references count="1">
          <reference field="3" defaultSubtotal="1" count="1">
            <x v="6"/>
          </reference>
        </references>
      </pivotArea>
    </format>
    <format dxfId="4">
      <pivotArea outline="0" fieldPosition="0" dataOnly="0" labelOnly="1">
        <references count="1">
          <reference field="3" defaultSubtotal="1" count="1">
            <x v="7"/>
          </reference>
        </references>
      </pivotArea>
    </format>
    <format dxfId="4">
      <pivotArea outline="0" fieldPosition="0" dataOnly="0" labelOnly="1">
        <references count="1">
          <reference field="3" defaultSubtotal="1" count="1">
            <x v="8"/>
          </reference>
        </references>
      </pivotArea>
    </format>
    <format dxfId="4">
      <pivotArea outline="0" fieldPosition="0" dataOnly="0" labelOnly="1">
        <references count="1">
          <reference field="3" defaultSubtotal="1" count="1">
            <x v="9"/>
          </reference>
        </references>
      </pivotArea>
    </format>
    <format dxfId="4">
      <pivotArea outline="0" fieldPosition="0" dataOnly="0" labelOnly="1">
        <references count="1">
          <reference field="3" defaultSubtotal="1" count="1">
            <x v="10"/>
          </reference>
        </references>
      </pivotArea>
    </format>
    <format dxfId="4">
      <pivotArea outline="0" fieldPosition="0" dataOnly="0" labelOnly="1">
        <references count="1">
          <reference field="3" defaultSubtotal="1" count="1">
            <x v="11"/>
          </reference>
        </references>
      </pivotArea>
    </format>
    <format dxfId="4">
      <pivotArea outline="0" fieldPosition="0" dataOnly="0" labelOnly="1">
        <references count="1">
          <reference field="3" defaultSubtotal="1" count="1">
            <x v="12"/>
          </reference>
        </references>
      </pivotArea>
    </format>
    <format dxfId="4">
      <pivotArea outline="0" fieldPosition="0" dataOnly="0" labelOnly="1">
        <references count="1">
          <reference field="3" defaultSubtotal="1" count="1">
            <x v="13"/>
          </reference>
        </references>
      </pivotArea>
    </format>
    <format dxfId="4">
      <pivotArea outline="0" fieldPosition="0" dataOnly="0" labelOnly="1">
        <references count="1">
          <reference field="3" defaultSubtotal="1" count="1">
            <x v="14"/>
          </reference>
        </references>
      </pivotArea>
    </format>
    <format dxfId="4">
      <pivotArea outline="0" fieldPosition="0" dataOnly="0" labelOnly="1">
        <references count="1">
          <reference field="3" defaultSubtotal="1" count="1">
            <x v="15"/>
          </reference>
        </references>
      </pivotArea>
    </format>
    <format dxfId="4">
      <pivotArea outline="0" fieldPosition="0" dataOnly="0" labelOnly="1">
        <references count="1">
          <reference field="3" defaultSubtotal="1" count="1">
            <x v="16"/>
          </reference>
        </references>
      </pivotArea>
    </format>
    <format dxfId="4">
      <pivotArea outline="0" fieldPosition="0" dataOnly="0" labelOnly="1">
        <references count="1">
          <reference field="3" defaultSubtotal="1" count="1">
            <x v="18"/>
          </reference>
        </references>
      </pivotArea>
    </format>
    <format dxfId="4">
      <pivotArea outline="0" fieldPosition="0" dataOnly="0" labelOnly="1">
        <references count="1">
          <reference field="3" defaultSubtotal="1" count="1">
            <x v="19"/>
          </reference>
        </references>
      </pivotArea>
    </format>
    <format dxfId="4">
      <pivotArea outline="0" fieldPosition="0" dataOnly="0" labelOnly="1">
        <references count="1">
          <reference field="3" defaultSubtotal="1" count="1">
            <x v="20"/>
          </reference>
        </references>
      </pivotArea>
    </format>
    <format dxfId="4">
      <pivotArea outline="0" fieldPosition="0" dataOnly="0" labelOnly="1">
        <references count="1">
          <reference field="3" defaultSubtotal="1" count="1">
            <x v="21"/>
          </reference>
        </references>
      </pivotArea>
    </format>
    <format dxfId="4">
      <pivotArea outline="0" fieldPosition="0" dataOnly="0" labelOnly="1">
        <references count="1">
          <reference field="3" defaultSubtotal="1" count="1">
            <x v="22"/>
          </reference>
        </references>
      </pivotArea>
    </format>
    <format dxfId="4">
      <pivotArea outline="0" fieldPosition="0" dataOnly="0" labelOnly="1">
        <references count="1">
          <reference field="3" defaultSubtotal="1" count="1">
            <x v="23"/>
          </reference>
        </references>
      </pivotArea>
    </format>
    <format dxfId="4">
      <pivotArea outline="0" fieldPosition="0" dataOnly="0" labelOnly="1">
        <references count="1">
          <reference field="3" defaultSubtotal="1" count="1">
            <x v="24"/>
          </reference>
        </references>
      </pivotArea>
    </format>
    <format dxfId="4">
      <pivotArea outline="0" fieldPosition="0" dataOnly="0" labelOnly="1">
        <references count="1">
          <reference field="3" defaultSubtotal="1" count="1">
            <x v="25"/>
          </reference>
        </references>
      </pivotArea>
    </format>
    <format dxfId="4">
      <pivotArea outline="0" fieldPosition="0" dataOnly="0" labelOnly="1">
        <references count="1">
          <reference field="3" defaultSubtotal="1" count="1">
            <x v="26"/>
          </reference>
        </references>
      </pivotArea>
    </format>
    <format dxfId="4">
      <pivotArea outline="0" fieldPosition="0" dataOnly="0" labelOnly="1">
        <references count="1">
          <reference field="3" defaultSubtotal="1" count="1">
            <x v="27"/>
          </reference>
        </references>
      </pivotArea>
    </format>
    <format dxfId="4">
      <pivotArea outline="0" fieldPosition="0" dataOnly="0" labelOnly="1">
        <references count="1">
          <reference field="3" defaultSubtotal="1" count="1">
            <x v="28"/>
          </reference>
        </references>
      </pivotArea>
    </format>
    <format dxfId="4">
      <pivotArea outline="0" fieldPosition="0" dataOnly="0" labelOnly="1">
        <references count="1">
          <reference field="3" defaultSubtotal="1" count="1">
            <x v="29"/>
          </reference>
        </references>
      </pivotArea>
    </format>
    <format dxfId="4">
      <pivotArea outline="0" fieldPosition="0" dataOnly="0" labelOnly="1">
        <references count="1">
          <reference field="3" defaultSubtotal="1" count="1">
            <x v="30"/>
          </reference>
        </references>
      </pivotArea>
    </format>
    <format dxfId="4">
      <pivotArea outline="0" fieldPosition="0" dataOnly="0" labelOnly="1">
        <references count="1">
          <reference field="3" defaultSubtotal="1" count="1">
            <x v="31"/>
          </reference>
        </references>
      </pivotArea>
    </format>
    <format dxfId="4">
      <pivotArea outline="0" fieldPosition="0" dataOnly="0" labelOnly="1">
        <references count="1">
          <reference field="3" defaultSubtotal="1" count="1">
            <x v="32"/>
          </reference>
        </references>
      </pivotArea>
    </format>
    <format dxfId="4">
      <pivotArea outline="0" fieldPosition="0" dataOnly="0" labelOnly="1">
        <references count="1">
          <reference field="3" defaultSubtotal="1" count="1">
            <x v="34"/>
          </reference>
        </references>
      </pivotArea>
    </format>
    <format dxfId="4">
      <pivotArea outline="0" fieldPosition="0" dataOnly="0" labelOnly="1">
        <references count="1">
          <reference field="3" defaultSubtotal="1" count="1">
            <x v="35"/>
          </reference>
        </references>
      </pivotArea>
    </format>
    <format dxfId="4">
      <pivotArea outline="0" fieldPosition="0" dataOnly="0" labelOnly="1">
        <references count="1">
          <reference field="3" defaultSubtotal="1" count="1">
            <x v="36"/>
          </reference>
        </references>
      </pivotArea>
    </format>
    <format dxfId="4">
      <pivotArea outline="0" fieldPosition="0" dataOnly="0" labelOnly="1">
        <references count="1">
          <reference field="3" defaultSubtotal="1" count="1">
            <x v="37"/>
          </reference>
        </references>
      </pivotArea>
    </format>
    <format dxfId="4">
      <pivotArea outline="0" fieldPosition="0" dataOnly="0" labelOnly="1">
        <references count="1">
          <reference field="3" defaultSubtotal="1" count="1">
            <x v="38"/>
          </reference>
        </references>
      </pivotArea>
    </format>
    <format dxfId="4">
      <pivotArea outline="0" fieldPosition="2" axis="axisRow" dataOnly="0" field="3" labelOnly="1" type="button"/>
    </format>
    <format dxfId="4">
      <pivotArea outline="0" fieldPosition="0" axis="axisCol" dataOnly="0" field="4" labelOnly="1" type="button"/>
    </format>
    <format dxfId="4">
      <pivotArea outline="0" fieldPosition="255" dataOnly="0" field="5" labelOnly="1" type="button"/>
    </format>
    <format dxfId="4">
      <pivotArea outline="0" fieldPosition="255" dataOnly="0" field="6" labelOnly="1" type="button"/>
    </format>
    <format dxfId="4">
      <pivotArea outline="0" fieldPosition="0" dataOnly="0" grandCol="1" labelOnly="1"/>
    </format>
    <format dxfId="9">
      <pivotArea outline="0" fieldPosition="2" axis="axisRow" dataOnly="0" field="3" labelOnly="1" type="button"/>
    </format>
    <format dxfId="9">
      <pivotArea outline="0" fieldPosition="0" axis="axisCol" dataOnly="0" field="4" labelOnly="1" type="button"/>
    </format>
    <format dxfId="9">
      <pivotArea outline="0" fieldPosition="255" dataOnly="0" field="5" labelOnly="1" type="button"/>
    </format>
    <format dxfId="9">
      <pivotArea outline="0" fieldPosition="255" dataOnly="0" field="6" labelOnly="1" type="button"/>
    </format>
    <format dxfId="9">
      <pivotArea outline="0" fieldPosition="0" dataOnly="0" grandCol="1" labelOnly="1"/>
    </format>
    <format dxfId="6">
      <pivotArea outline="0" fieldPosition="2" axis="axisRow" dataOnly="0" field="3" labelOnly="1" type="button"/>
    </format>
    <format dxfId="6">
      <pivotArea outline="0" fieldPosition="0" axis="axisCol" dataOnly="0" field="4" labelOnly="1" type="button"/>
    </format>
    <format dxfId="6">
      <pivotArea outline="0" fieldPosition="255" dataOnly="0" field="5" labelOnly="1" type="button"/>
    </format>
    <format dxfId="6">
      <pivotArea outline="0" fieldPosition="255" dataOnly="0" field="6" labelOnly="1" type="button"/>
    </format>
    <format dxfId="6">
      <pivotArea outline="0" fieldPosition="0" dataOnly="0" grandCol="1" labelOnly="1"/>
    </format>
    <format dxfId="23">
      <pivotArea outline="0" fieldPosition="0" dataOnly="0" grandRow="1"/>
    </format>
    <format dxfId="6">
      <pivotArea outline="0" fieldPosition="0" dataOnly="0" grandRow="1"/>
    </format>
    <format dxfId="7">
      <pivotArea outline="0" fieldPosition="0"/>
    </format>
    <format dxfId="26">
      <pivotArea outline="0" fieldPosition="0">
        <references count="1">
          <reference field="2" defaultSubtotal="1" count="2">
            <x v="1"/>
            <x v="2"/>
          </reference>
        </references>
      </pivotArea>
    </format>
    <format dxfId="26">
      <pivotArea outline="0" fieldPosition="0" dataOnly="0" labelOnly="1">
        <references count="2">
          <reference field="2" count="1">
            <x v="2"/>
          </reference>
          <reference field="3" count="21">
            <x v="1"/>
            <x v="2"/>
            <x v="3"/>
            <x v="4"/>
            <x v="6"/>
            <x v="7"/>
            <x v="8"/>
            <x v="9"/>
            <x v="10"/>
            <x v="12"/>
            <x v="15"/>
            <x v="16"/>
            <x v="20"/>
            <x v="21"/>
            <x v="25"/>
            <x v="29"/>
            <x v="31"/>
            <x v="32"/>
            <x v="34"/>
            <x v="37"/>
            <x v="38"/>
          </reference>
        </references>
      </pivotArea>
    </format>
    <format dxfId="26">
      <pivotArea outline="0" fieldPosition="0" dataOnly="0" labelOnly="1">
        <references count="2">
          <reference field="2" count="1">
            <x v="1"/>
          </reference>
          <reference field="3" count="15">
            <x v="5"/>
            <x v="11"/>
            <x v="13"/>
            <x v="14"/>
            <x v="18"/>
            <x v="19"/>
            <x v="22"/>
            <x v="23"/>
            <x v="24"/>
            <x v="26"/>
            <x v="27"/>
            <x v="28"/>
            <x v="30"/>
            <x v="35"/>
            <x v="36"/>
          </reference>
        </references>
      </pivotArea>
    </format>
    <format dxfId="19">
      <pivotArea outline="0" fieldPosition="0"/>
    </format>
    <format dxfId="4">
      <pivotArea outline="0" fieldPosition="0" dataOnly="0" grandCol="1" labelOnly="1"/>
    </format>
    <format dxfId="9">
      <pivotArea outline="0" fieldPosition="0" dataOnly="0" grandCol="1" labelOnly="1"/>
    </format>
    <format dxfId="3">
      <pivotArea outline="0" fieldPosition="0" dataOnly="0">
        <references count="1">
          <reference field="2" defaultSubtotal="1" count="0"/>
        </references>
      </pivotArea>
    </format>
    <format dxfId="30">
      <pivotArea outline="0" fieldPosition="0" grandRow="1"/>
    </format>
    <format dxfId="30">
      <pivotArea outline="0" fieldPosition="0" dataOnly="0" grandRow="1" labelOnly="1"/>
    </format>
    <format dxfId="31">
      <pivotArea outline="0" fieldPosition="0">
        <references count="1">
          <reference field="2" defaultSubtotal="1" count="1">
            <x v="2"/>
          </reference>
        </references>
      </pivotArea>
    </format>
    <format dxfId="31">
      <pivotArea outline="0" fieldPosition="0" dataOnly="0" labelOnly="1">
        <references count="1">
          <reference field="2" defaultSubtotal="1" count="1">
            <x v="2"/>
          </reference>
        </references>
      </pivotArea>
    </format>
    <format dxfId="31">
      <pivotArea outline="0" fieldPosition="0">
        <references count="1">
          <reference field="2" defaultSubtotal="1" count="1">
            <x v="1"/>
          </reference>
        </references>
      </pivotArea>
    </format>
    <format dxfId="31">
      <pivotArea outline="0" fieldPosition="0" dataOnly="0" labelOnly="1">
        <references count="1">
          <reference field="2" defaultSubtotal="1" count="1">
            <x v="1"/>
          </reference>
        </references>
      </pivotArea>
    </format>
    <format dxfId="6">
      <pivotArea outline="0" fieldPosition="0">
        <references count="1">
          <reference field="2" defaultSubtotal="1" count="1">
            <x v="2"/>
          </reference>
        </references>
      </pivotArea>
    </format>
    <format dxfId="6">
      <pivotArea outline="0" fieldPosition="0" dataOnly="0" labelOnly="1">
        <references count="1">
          <reference field="2" defaultSubtotal="1" count="1">
            <x v="2"/>
          </reference>
        </references>
      </pivotArea>
    </format>
    <format dxfId="6">
      <pivotArea outline="0" fieldPosition="0">
        <references count="1">
          <reference field="2" defaultSubtotal="1" count="1">
            <x v="1"/>
          </reference>
        </references>
      </pivotArea>
    </format>
    <format dxfId="6">
      <pivotArea outline="0" fieldPosition="0" dataOnly="0" labelOnly="1">
        <references count="1">
          <reference field="2" defaultSubtotal="1" count="1">
            <x v="1"/>
          </reference>
        </references>
      </pivotArea>
    </format>
    <format dxfId="6">
      <pivotArea outline="0" fieldPosition="0" grandCol="1"/>
    </format>
    <format dxfId="6">
      <pivotArea outline="0" fieldPosition="0" axis="axisRow" dataOnly="0" field="2" labelOnly="1" type="button"/>
    </format>
    <format dxfId="6">
      <pivotArea outline="0" fieldPosition="2" axis="axisRow" dataOnly="0" field="3" labelOnly="1" type="button"/>
    </format>
    <format dxfId="6">
      <pivotArea outline="0" fieldPosition="0" dataOnly="0" labelOnly="1">
        <references count="1">
          <reference field="4" count="0"/>
        </references>
      </pivotArea>
    </format>
    <format dxfId="8">
      <pivotArea outline="0" fieldPosition="0" axis="axisRow" dataOnly="0" field="2" labelOnly="1" type="button"/>
    </format>
    <format dxfId="8">
      <pivotArea outline="0" fieldPosition="2" axis="axisRow" dataOnly="0" field="3" labelOnly="1" type="button"/>
    </format>
    <format dxfId="8">
      <pivotArea outline="0" fieldPosition="0" dataOnly="0" labelOnly="1">
        <references count="1">
          <reference field="4" count="0"/>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12" firstHeaderRow="1" firstDataRow="2" firstDataCol="1"/>
  <pivotFields count="5">
    <pivotField axis="axisRow" compact="0" outline="0" subtotalTop="0" showAll="0" numFmtId="17">
      <items count="8">
        <item x="6"/>
        <item x="5"/>
        <item x="4"/>
        <item x="3"/>
        <item x="2"/>
        <item x="1"/>
        <item x="0"/>
        <item t="default"/>
      </items>
    </pivotField>
    <pivotField dataField="1" compact="0" outline="0" subtotalTop="0" showAll="0" numFmtId="2"/>
    <pivotField dataField="1" compact="0" outline="0" subtotalTop="0" showAll="0" numFmtId="2"/>
    <pivotField dataField="1" compact="0" outline="0" subtotalTop="0" showAll="0" numFmtId="2"/>
    <pivotField dataField="1" compact="0" outline="0" subtotalTop="0" showAll="0" numFmtId="2"/>
  </pivotFields>
  <rowFields count="1">
    <field x="0"/>
  </rowFields>
  <rowItems count="8">
    <i>
      <x/>
    </i>
    <i>
      <x v="1"/>
    </i>
    <i>
      <x v="2"/>
    </i>
    <i>
      <x v="3"/>
    </i>
    <i>
      <x v="4"/>
    </i>
    <i>
      <x v="5"/>
    </i>
    <i>
      <x v="6"/>
    </i>
    <i t="grand">
      <x/>
    </i>
  </rowItems>
  <colFields count="1">
    <field x="-2"/>
  </colFields>
  <colItems count="4">
    <i>
      <x/>
    </i>
    <i i="1">
      <x v="1"/>
    </i>
    <i i="2">
      <x v="2"/>
    </i>
    <i i="3">
      <x v="3"/>
    </i>
  </colItems>
  <dataFields count="4">
    <dataField name="Sum of U.S. M&amp;O Core" fld="1" baseField="0" baseItem="0"/>
    <dataField name="Sum of U.S. Base Grants" fld="2" baseField="0" baseItem="0"/>
    <dataField name="Sum of U.S. Institutional In-Kind" fld="3" baseField="0" baseItem="0"/>
    <dataField name="Sum of Europe &amp; Asia Pacific In-Kind"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4.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B30"/>
  <sheetViews>
    <sheetView zoomScalePageLayoutView="0" workbookViewId="0" topLeftCell="A1">
      <selection activeCell="B17" sqref="B17"/>
    </sheetView>
  </sheetViews>
  <sheetFormatPr defaultColWidth="9.140625" defaultRowHeight="12.75"/>
  <cols>
    <col min="1" max="1" width="48.8515625" style="0" bestFit="1" customWidth="1"/>
    <col min="2" max="2" width="17.8515625" style="0" bestFit="1" customWidth="1"/>
  </cols>
  <sheetData>
    <row r="1" spans="1:2" ht="12">
      <c r="A1" s="219" t="s">
        <v>5</v>
      </c>
      <c r="B1" t="s">
        <v>343</v>
      </c>
    </row>
    <row r="3" spans="1:2" ht="12">
      <c r="A3" s="219" t="s">
        <v>665</v>
      </c>
      <c r="B3" t="s">
        <v>231</v>
      </c>
    </row>
    <row r="4" spans="1:2" ht="12">
      <c r="A4" s="220" t="s">
        <v>45</v>
      </c>
      <c r="B4" s="48">
        <v>37.684999999999995</v>
      </c>
    </row>
    <row r="5" spans="1:2" ht="12">
      <c r="A5" s="221" t="s">
        <v>341</v>
      </c>
      <c r="B5" s="48">
        <v>37.684999999999995</v>
      </c>
    </row>
    <row r="6" spans="1:2" ht="12">
      <c r="A6" s="222" t="s">
        <v>10</v>
      </c>
      <c r="B6" s="48">
        <v>5.349999999999999</v>
      </c>
    </row>
    <row r="7" spans="1:2" ht="12">
      <c r="A7" s="222" t="s">
        <v>89</v>
      </c>
      <c r="B7" s="48">
        <v>4.984999999999999</v>
      </c>
    </row>
    <row r="8" spans="1:2" ht="12">
      <c r="A8" s="222" t="s">
        <v>151</v>
      </c>
      <c r="B8" s="48">
        <v>6.349999999999998</v>
      </c>
    </row>
    <row r="9" spans="1:2" ht="12">
      <c r="A9" s="222" t="s">
        <v>174</v>
      </c>
      <c r="B9" s="48">
        <v>7.350000000000001</v>
      </c>
    </row>
    <row r="10" spans="1:2" ht="12">
      <c r="A10" s="222" t="s">
        <v>187</v>
      </c>
      <c r="B10" s="48">
        <v>13.65</v>
      </c>
    </row>
    <row r="11" spans="1:2" ht="12">
      <c r="A11" s="220" t="s">
        <v>12</v>
      </c>
      <c r="B11" s="48">
        <v>57.455000000000005</v>
      </c>
    </row>
    <row r="12" spans="1:2" ht="12">
      <c r="A12" s="221" t="s">
        <v>260</v>
      </c>
      <c r="B12" s="48">
        <v>9</v>
      </c>
    </row>
    <row r="13" spans="1:2" ht="12">
      <c r="A13" s="222" t="s">
        <v>10</v>
      </c>
      <c r="B13" s="48">
        <v>1.05</v>
      </c>
    </row>
    <row r="14" spans="1:2" ht="12">
      <c r="A14" s="222" t="s">
        <v>89</v>
      </c>
      <c r="B14" s="48">
        <v>2.0199999999999996</v>
      </c>
    </row>
    <row r="15" spans="1:2" ht="12">
      <c r="A15" s="222" t="s">
        <v>151</v>
      </c>
      <c r="B15" s="48">
        <v>1.555</v>
      </c>
    </row>
    <row r="16" spans="1:2" ht="12">
      <c r="A16" s="222" t="s">
        <v>174</v>
      </c>
      <c r="B16" s="48">
        <v>1.3499999999999999</v>
      </c>
    </row>
    <row r="17" spans="1:2" ht="12">
      <c r="A17" s="222" t="s">
        <v>187</v>
      </c>
      <c r="B17" s="48">
        <v>3.0250000000000004</v>
      </c>
    </row>
    <row r="18" spans="1:2" ht="12">
      <c r="A18" s="221" t="s">
        <v>208</v>
      </c>
      <c r="B18" s="48">
        <v>36.934999999999995</v>
      </c>
    </row>
    <row r="19" spans="1:2" ht="12">
      <c r="A19" s="222" t="s">
        <v>10</v>
      </c>
      <c r="B19" s="48">
        <v>5.28</v>
      </c>
    </row>
    <row r="20" spans="1:2" ht="12">
      <c r="A20" s="222" t="s">
        <v>89</v>
      </c>
      <c r="B20" s="48">
        <v>14.979999999999997</v>
      </c>
    </row>
    <row r="21" spans="1:2" ht="12">
      <c r="A21" s="222" t="s">
        <v>151</v>
      </c>
      <c r="B21" s="48">
        <v>14.6</v>
      </c>
    </row>
    <row r="22" spans="1:2" ht="12">
      <c r="A22" s="222" t="s">
        <v>174</v>
      </c>
      <c r="B22" s="48">
        <v>0.3</v>
      </c>
    </row>
    <row r="23" spans="1:2" ht="12">
      <c r="A23" s="222" t="s">
        <v>187</v>
      </c>
      <c r="B23" s="48">
        <v>1.775</v>
      </c>
    </row>
    <row r="24" spans="1:2" ht="12">
      <c r="A24" s="221" t="s">
        <v>342</v>
      </c>
      <c r="B24" s="48">
        <v>11.52</v>
      </c>
    </row>
    <row r="25" spans="1:2" ht="12">
      <c r="A25" s="222" t="s">
        <v>10</v>
      </c>
      <c r="B25" s="48">
        <v>3.38</v>
      </c>
    </row>
    <row r="26" spans="1:2" ht="12">
      <c r="A26" s="222" t="s">
        <v>89</v>
      </c>
      <c r="B26" s="48">
        <v>1.7200000000000002</v>
      </c>
    </row>
    <row r="27" spans="1:2" ht="12">
      <c r="A27" s="222" t="s">
        <v>151</v>
      </c>
      <c r="B27" s="48">
        <v>0.8399999999999999</v>
      </c>
    </row>
    <row r="28" spans="1:2" ht="12">
      <c r="A28" s="222" t="s">
        <v>174</v>
      </c>
      <c r="B28" s="48">
        <v>1.2</v>
      </c>
    </row>
    <row r="29" spans="1:2" ht="12">
      <c r="A29" s="222" t="s">
        <v>187</v>
      </c>
      <c r="B29" s="48">
        <v>4.380000000000001</v>
      </c>
    </row>
    <row r="30" spans="1:2" ht="12">
      <c r="A30" s="220" t="s">
        <v>9</v>
      </c>
      <c r="B30" s="48">
        <v>95.13999999999999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3:E12"/>
  <sheetViews>
    <sheetView zoomScale="70" zoomScaleNormal="70" zoomScalePageLayoutView="0" workbookViewId="0" topLeftCell="A1">
      <selection activeCell="G52" sqref="G52"/>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2"/>
      <c r="B3" s="5" t="s">
        <v>332</v>
      </c>
      <c r="C3" s="3"/>
      <c r="D3" s="3"/>
      <c r="E3" s="4"/>
    </row>
    <row r="4" spans="1:5" ht="12">
      <c r="A4" s="5" t="s">
        <v>331</v>
      </c>
      <c r="B4" s="2" t="s">
        <v>333</v>
      </c>
      <c r="C4" s="13" t="s">
        <v>334</v>
      </c>
      <c r="D4" s="13" t="s">
        <v>335</v>
      </c>
      <c r="E4" s="27" t="s">
        <v>336</v>
      </c>
    </row>
    <row r="5" spans="1:5" ht="12">
      <c r="A5" s="28">
        <v>40269</v>
      </c>
      <c r="B5" s="29">
        <v>31.507283333333334</v>
      </c>
      <c r="C5" s="30">
        <v>14.82</v>
      </c>
      <c r="D5" s="30">
        <v>7.136666666666667</v>
      </c>
      <c r="E5" s="35">
        <v>29.87</v>
      </c>
    </row>
    <row r="6" spans="1:5" ht="12" outlineLevel="1">
      <c r="A6" s="34">
        <v>40452</v>
      </c>
      <c r="B6" s="31">
        <v>31.5072833333333</v>
      </c>
      <c r="C6" s="32">
        <v>12.83</v>
      </c>
      <c r="D6" s="32">
        <v>8.296666666666667</v>
      </c>
      <c r="E6" s="36">
        <v>28.055</v>
      </c>
    </row>
    <row r="7" spans="1:5" ht="12" outlineLevel="1">
      <c r="A7" s="34">
        <v>40634</v>
      </c>
      <c r="B7" s="31">
        <v>30.857283333333335</v>
      </c>
      <c r="C7" s="32">
        <v>14.17</v>
      </c>
      <c r="D7" s="32">
        <v>8.171666666666667</v>
      </c>
      <c r="E7" s="36">
        <v>27.025</v>
      </c>
    </row>
    <row r="8" spans="1:5" ht="12" outlineLevel="1">
      <c r="A8" s="34">
        <v>40817</v>
      </c>
      <c r="B8" s="31">
        <v>31.032283333333336</v>
      </c>
      <c r="C8" s="32">
        <v>14.296666666666665</v>
      </c>
      <c r="D8" s="32">
        <v>8.141666666666667</v>
      </c>
      <c r="E8" s="36">
        <v>28.505000000000003</v>
      </c>
    </row>
    <row r="9" spans="1:5" ht="12" outlineLevel="1">
      <c r="A9" s="34">
        <v>41000</v>
      </c>
      <c r="B9" s="31">
        <v>32.416333333333334</v>
      </c>
      <c r="C9" s="32">
        <v>14.490000000000002</v>
      </c>
      <c r="D9" s="32">
        <v>7.351666666666667</v>
      </c>
      <c r="E9" s="36">
        <v>31.295</v>
      </c>
    </row>
    <row r="10" spans="1:5" ht="12" outlineLevel="1">
      <c r="A10" s="34">
        <v>41183</v>
      </c>
      <c r="B10" s="31">
        <v>33.725</v>
      </c>
      <c r="C10" s="32">
        <v>15.389999999999999</v>
      </c>
      <c r="D10" s="32">
        <v>7.335</v>
      </c>
      <c r="E10" s="36">
        <v>31.895</v>
      </c>
    </row>
    <row r="11" spans="1:5" ht="12" outlineLevel="1">
      <c r="A11" s="34">
        <v>41365</v>
      </c>
      <c r="B11" s="31">
        <v>33.175000000000004</v>
      </c>
      <c r="C11" s="32">
        <v>15.540000000000001</v>
      </c>
      <c r="D11" s="32">
        <v>7.484999999999999</v>
      </c>
      <c r="E11" s="36">
        <v>31.615000000000002</v>
      </c>
    </row>
    <row r="12" spans="1:5" ht="12">
      <c r="A12" s="33" t="s">
        <v>9</v>
      </c>
      <c r="B12" s="37">
        <v>224.22046666666665</v>
      </c>
      <c r="C12" s="38">
        <v>101.53666666666668</v>
      </c>
      <c r="D12" s="38">
        <v>53.91833333333334</v>
      </c>
      <c r="E12" s="39">
        <v>208.26000000000002</v>
      </c>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3:J16"/>
  <sheetViews>
    <sheetView zoomScalePageLayoutView="0" workbookViewId="0" topLeftCell="A1">
      <selection activeCell="A1" sqref="A1"/>
    </sheetView>
  </sheetViews>
  <sheetFormatPr defaultColWidth="9.140625" defaultRowHeight="12.75" outlineLevelRow="1"/>
  <cols>
    <col min="1" max="1" width="10.57421875" style="0" customWidth="1"/>
    <col min="2" max="2" width="20.7109375" style="0" customWidth="1"/>
    <col min="3" max="3" width="22.57421875" style="0" bestFit="1" customWidth="1"/>
    <col min="4" max="4" width="28.00390625" style="0" bestFit="1" customWidth="1"/>
    <col min="5" max="5" width="32.57421875" style="0" bestFit="1" customWidth="1"/>
    <col min="6" max="9" width="12.00390625" style="0" bestFit="1" customWidth="1"/>
  </cols>
  <sheetData>
    <row r="3" spans="1:5" ht="12">
      <c r="A3" s="2"/>
      <c r="B3" s="2" t="s">
        <v>332</v>
      </c>
      <c r="C3" s="3"/>
      <c r="D3" s="3"/>
      <c r="E3" s="4"/>
    </row>
    <row r="4" spans="1:5" ht="12">
      <c r="A4" s="2" t="s">
        <v>331</v>
      </c>
      <c r="B4" s="216" t="s">
        <v>208</v>
      </c>
      <c r="C4" s="217" t="s">
        <v>261</v>
      </c>
      <c r="D4" s="217" t="s">
        <v>271</v>
      </c>
      <c r="E4" s="218" t="s">
        <v>660</v>
      </c>
    </row>
    <row r="5" spans="1:6" ht="12" hidden="1">
      <c r="A5" s="132">
        <v>40269</v>
      </c>
      <c r="B5" s="29">
        <v>31.507283333333334</v>
      </c>
      <c r="C5" s="30">
        <v>14.82</v>
      </c>
      <c r="D5" s="30">
        <v>7.136666666666667</v>
      </c>
      <c r="E5" s="35">
        <v>29.87</v>
      </c>
      <c r="F5" s="32">
        <f>SUM(B5:E5)</f>
        <v>83.33395</v>
      </c>
    </row>
    <row r="6" spans="1:10" ht="12" outlineLevel="1">
      <c r="A6" s="133">
        <v>40452</v>
      </c>
      <c r="B6" s="31">
        <v>31.5072833333333</v>
      </c>
      <c r="C6" s="32">
        <v>12.83</v>
      </c>
      <c r="D6" s="32">
        <v>8.296666666666667</v>
      </c>
      <c r="E6" s="36">
        <v>28.055</v>
      </c>
      <c r="F6" s="32">
        <f aca="true" t="shared" si="0" ref="F6:F15">SUM(B6:E6)</f>
        <v>80.68894999999998</v>
      </c>
      <c r="G6" s="31">
        <v>31.5072833333333</v>
      </c>
      <c r="H6" s="32">
        <v>12.83</v>
      </c>
      <c r="I6" s="32">
        <v>8.296666666666667</v>
      </c>
      <c r="J6" s="36">
        <v>28.055</v>
      </c>
    </row>
    <row r="7" spans="1:10" ht="12" outlineLevel="1">
      <c r="A7" s="133">
        <v>40634</v>
      </c>
      <c r="B7" s="31">
        <v>30.857283333333335</v>
      </c>
      <c r="C7" s="32">
        <v>14.17</v>
      </c>
      <c r="D7" s="32">
        <v>8.171666666666667</v>
      </c>
      <c r="E7" s="36">
        <v>27.025</v>
      </c>
      <c r="F7" s="32">
        <f t="shared" si="0"/>
        <v>80.22395</v>
      </c>
      <c r="G7" s="31">
        <v>30.857283333333335</v>
      </c>
      <c r="H7" s="32">
        <v>14.17</v>
      </c>
      <c r="I7" s="32">
        <v>8.171666666666667</v>
      </c>
      <c r="J7" s="36">
        <v>27.025</v>
      </c>
    </row>
    <row r="8" spans="1:10" ht="12" outlineLevel="1">
      <c r="A8" s="133">
        <v>40817</v>
      </c>
      <c r="B8" s="31">
        <v>31.032283333333336</v>
      </c>
      <c r="C8" s="32">
        <v>14.296666666666665</v>
      </c>
      <c r="D8" s="32">
        <v>8.141666666666667</v>
      </c>
      <c r="E8" s="36">
        <v>28.505000000000003</v>
      </c>
      <c r="F8" s="32">
        <f t="shared" si="0"/>
        <v>81.97561666666667</v>
      </c>
      <c r="G8" s="31">
        <v>31.032283333333336</v>
      </c>
      <c r="H8" s="32">
        <v>14.296666666666665</v>
      </c>
      <c r="I8" s="32">
        <v>8.141666666666667</v>
      </c>
      <c r="J8" s="36">
        <v>28.505000000000003</v>
      </c>
    </row>
    <row r="9" spans="1:10" ht="12" outlineLevel="1">
      <c r="A9" s="133">
        <v>41000</v>
      </c>
      <c r="B9" s="31">
        <v>32.416333333333334</v>
      </c>
      <c r="C9" s="32">
        <v>14.490000000000002</v>
      </c>
      <c r="D9" s="32">
        <v>7.351666666666667</v>
      </c>
      <c r="E9" s="36">
        <v>31.295</v>
      </c>
      <c r="F9" s="32">
        <f t="shared" si="0"/>
        <v>85.553</v>
      </c>
      <c r="G9" s="31">
        <v>32.416333333333334</v>
      </c>
      <c r="H9" s="32">
        <v>14.490000000000002</v>
      </c>
      <c r="I9" s="32">
        <v>7.351666666666667</v>
      </c>
      <c r="J9" s="36">
        <v>31.295</v>
      </c>
    </row>
    <row r="10" spans="1:10" ht="12" outlineLevel="1">
      <c r="A10" s="133">
        <v>41183</v>
      </c>
      <c r="B10" s="31">
        <v>33.725</v>
      </c>
      <c r="C10" s="32">
        <v>15.389999999999999</v>
      </c>
      <c r="D10" s="32">
        <v>7.335</v>
      </c>
      <c r="E10" s="36">
        <v>31.895</v>
      </c>
      <c r="F10" s="32">
        <f t="shared" si="0"/>
        <v>88.345</v>
      </c>
      <c r="G10" s="31">
        <v>33.725</v>
      </c>
      <c r="H10" s="32">
        <v>15.389999999999999</v>
      </c>
      <c r="I10" s="32">
        <v>7.335</v>
      </c>
      <c r="J10" s="36">
        <v>31.895</v>
      </c>
    </row>
    <row r="11" spans="1:10" ht="12" outlineLevel="1">
      <c r="A11" s="133">
        <v>41365</v>
      </c>
      <c r="B11" s="31">
        <v>33.85</v>
      </c>
      <c r="C11" s="32">
        <v>14.86</v>
      </c>
      <c r="D11" s="32">
        <v>7.835000000000001</v>
      </c>
      <c r="E11" s="36">
        <v>32.965</v>
      </c>
      <c r="F11" s="32">
        <f t="shared" si="0"/>
        <v>89.51</v>
      </c>
      <c r="G11" s="31">
        <v>33.175000000000004</v>
      </c>
      <c r="H11" s="32">
        <v>15.540000000000001</v>
      </c>
      <c r="I11" s="32">
        <v>7.484999999999999</v>
      </c>
      <c r="J11" s="36">
        <v>31.615000000000002</v>
      </c>
    </row>
    <row r="12" spans="1:10" ht="12" outlineLevel="1">
      <c r="A12" s="133">
        <v>41548</v>
      </c>
      <c r="B12" s="31">
        <v>34.375</v>
      </c>
      <c r="C12" s="32">
        <v>13.955000000000002</v>
      </c>
      <c r="D12" s="32">
        <v>7.915000000000001</v>
      </c>
      <c r="E12" s="36">
        <v>33.625</v>
      </c>
      <c r="F12" s="32">
        <f t="shared" si="0"/>
        <v>89.87</v>
      </c>
      <c r="G12" s="215"/>
      <c r="H12" s="32"/>
      <c r="I12" s="32"/>
      <c r="J12" s="215"/>
    </row>
    <row r="13" spans="1:10" ht="12" outlineLevel="1">
      <c r="A13" s="133">
        <v>41730</v>
      </c>
      <c r="B13" s="31">
        <v>33.875</v>
      </c>
      <c r="C13" s="32">
        <v>12.780000000000001</v>
      </c>
      <c r="D13" s="32">
        <v>8.490000000000002</v>
      </c>
      <c r="E13" s="36">
        <v>37.065</v>
      </c>
      <c r="F13" s="32">
        <f t="shared" si="0"/>
        <v>92.21000000000001</v>
      </c>
      <c r="G13" s="215"/>
      <c r="H13" s="32"/>
      <c r="I13" s="32"/>
      <c r="J13" s="215"/>
    </row>
    <row r="14" spans="1:10" ht="12" outlineLevel="1">
      <c r="A14" s="133">
        <v>41913</v>
      </c>
      <c r="B14" s="31">
        <v>35.26</v>
      </c>
      <c r="C14" s="32">
        <v>12.779999999999998</v>
      </c>
      <c r="D14" s="32">
        <v>7.315000000000001</v>
      </c>
      <c r="E14" s="36">
        <v>37.525000000000006</v>
      </c>
      <c r="F14" s="32">
        <f t="shared" si="0"/>
        <v>92.88</v>
      </c>
      <c r="G14" s="215"/>
      <c r="H14" s="32"/>
      <c r="I14" s="32"/>
      <c r="J14" s="215"/>
    </row>
    <row r="15" spans="1:10" ht="12" outlineLevel="1">
      <c r="A15" s="133">
        <v>42095</v>
      </c>
      <c r="B15" s="31">
        <f>'M&amp;O activities sorted by WBS'!I555</f>
        <v>36.934999999999995</v>
      </c>
      <c r="C15" s="32">
        <f>'M&amp;O activities sorted by WBS'!J555</f>
        <v>9</v>
      </c>
      <c r="D15" s="32">
        <f>'M&amp;O activities sorted by WBS'!K555</f>
        <v>16.479999999999997</v>
      </c>
      <c r="E15" s="36">
        <f>'M&amp;O activities sorted by WBS'!L555</f>
        <v>37.685</v>
      </c>
      <c r="F15" s="32">
        <f t="shared" si="0"/>
        <v>100.1</v>
      </c>
      <c r="G15" s="215"/>
      <c r="H15" s="32"/>
      <c r="I15" s="32"/>
      <c r="J15" s="215"/>
    </row>
    <row r="16" spans="1:5" ht="12">
      <c r="A16" s="33" t="s">
        <v>9</v>
      </c>
      <c r="B16" s="37">
        <v>224.22046666666665</v>
      </c>
      <c r="C16" s="38">
        <v>101.53666666666668</v>
      </c>
      <c r="D16" s="38">
        <v>53.91833333333334</v>
      </c>
      <c r="E16" s="39">
        <v>208.26000000000002</v>
      </c>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CQ608"/>
  <sheetViews>
    <sheetView tabSelected="1" view="pageBreakPreview" zoomScale="85" zoomScaleSheetLayoutView="85"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2.75" outlineLevelCol="1"/>
  <cols>
    <col min="1" max="1" width="22.8515625" style="340" customWidth="1"/>
    <col min="2" max="2" width="29.7109375" style="340" customWidth="1"/>
    <col min="3" max="3" width="14.140625" style="340" bestFit="1" customWidth="1" outlineLevel="1"/>
    <col min="4" max="4" width="12.57421875" style="340" customWidth="1"/>
    <col min="5" max="5" width="4.140625" style="340" customWidth="1"/>
    <col min="6" max="6" width="32.140625" style="341" customWidth="1"/>
    <col min="7" max="7" width="32.7109375" style="341" customWidth="1"/>
    <col min="8" max="8" width="15.140625" style="340" customWidth="1" outlineLevel="1"/>
    <col min="9" max="9" width="9.8515625" style="340" customWidth="1"/>
    <col min="10" max="10" width="10.00390625" style="340" customWidth="1"/>
    <col min="11" max="12" width="11.8515625" style="340" customWidth="1"/>
    <col min="13" max="13" width="9.140625" style="340" customWidth="1"/>
    <col min="14" max="14" width="17.28125" style="6" customWidth="1" outlineLevel="1"/>
    <col min="15" max="15" width="7.28125" style="186" customWidth="1" outlineLevel="1"/>
    <col min="16" max="16" width="7.28125" style="204" customWidth="1" outlineLevel="1"/>
    <col min="17" max="17" width="10.421875" style="0" customWidth="1" outlineLevel="1" collapsed="1"/>
    <col min="18" max="18" width="9.140625" style="0" customWidth="1" outlineLevel="1"/>
    <col min="19" max="19" width="10.421875" style="0" customWidth="1" outlineLevel="1" collapsed="1"/>
    <col min="20" max="20" width="11.00390625" style="0" customWidth="1" outlineLevel="1"/>
    <col min="21" max="23" width="12.00390625" style="0" customWidth="1" outlineLevel="1"/>
    <col min="24" max="24" width="14.00390625" style="0" customWidth="1" outlineLevel="1"/>
    <col min="25" max="25" width="12.00390625" style="0" customWidth="1" outlineLevel="1"/>
    <col min="26" max="26" width="9.00390625" style="0" customWidth="1" outlineLevel="1"/>
    <col min="27" max="35" width="11.421875" style="0" customWidth="1" outlineLevel="1"/>
    <col min="36" max="40" width="13.421875" style="0" customWidth="1" outlineLevel="1"/>
    <col min="41" max="41" width="9.140625" style="0" customWidth="1" outlineLevel="1"/>
    <col min="42" max="46" width="14.00390625" style="0" customWidth="1" outlineLevel="1"/>
    <col min="47" max="47" width="9.140625" style="0" customWidth="1" outlineLevel="1"/>
    <col min="48" max="52" width="14.28125" style="0" customWidth="1" outlineLevel="1"/>
    <col min="53" max="53" width="9.140625" style="0" customWidth="1" outlineLevel="1"/>
    <col min="54" max="57" width="13.00390625" style="0" customWidth="1" outlineLevel="1"/>
    <col min="58" max="58" width="13.57421875" style="0" customWidth="1" outlineLevel="1"/>
    <col min="59" max="60" width="9.140625" style="0" customWidth="1" outlineLevel="1"/>
    <col min="61" max="65" width="13.140625" style="0" customWidth="1" outlineLevel="1"/>
    <col min="66" max="87" width="9.140625" style="0" customWidth="1" outlineLevel="1"/>
    <col min="88" max="88" width="9.140625" style="0" customWidth="1"/>
    <col min="96" max="96" width="10.57421875" style="0" customWidth="1"/>
    <col min="97" max="97" width="12.57421875" style="0" customWidth="1"/>
    <col min="98" max="98" width="12.8515625" style="0" customWidth="1"/>
    <col min="99" max="99" width="14.57421875" style="0" customWidth="1"/>
    <col min="100" max="100" width="14.140625" style="0" customWidth="1"/>
  </cols>
  <sheetData>
    <row r="1" spans="1:17" ht="48" customHeight="1" thickBot="1">
      <c r="A1" s="224" t="s">
        <v>2</v>
      </c>
      <c r="B1" s="225" t="s">
        <v>3</v>
      </c>
      <c r="C1" s="224" t="s">
        <v>4</v>
      </c>
      <c r="D1" s="224" t="s">
        <v>5</v>
      </c>
      <c r="E1" s="224" t="s">
        <v>6</v>
      </c>
      <c r="F1" s="226" t="s">
        <v>7</v>
      </c>
      <c r="G1" s="226" t="s">
        <v>8</v>
      </c>
      <c r="H1" s="224" t="s">
        <v>262</v>
      </c>
      <c r="I1" s="227" t="s">
        <v>208</v>
      </c>
      <c r="J1" s="228" t="s">
        <v>261</v>
      </c>
      <c r="K1" s="229" t="s">
        <v>271</v>
      </c>
      <c r="L1" s="230" t="s">
        <v>306</v>
      </c>
      <c r="M1" s="231" t="s">
        <v>9</v>
      </c>
      <c r="N1" s="192" t="s">
        <v>571</v>
      </c>
      <c r="O1" s="191"/>
      <c r="P1" s="193"/>
      <c r="Q1" t="s">
        <v>212</v>
      </c>
    </row>
    <row r="2" spans="1:16" ht="15.75" customHeight="1">
      <c r="A2" s="209" t="s">
        <v>10</v>
      </c>
      <c r="B2" s="211" t="s">
        <v>11</v>
      </c>
      <c r="C2" s="209" t="s">
        <v>12</v>
      </c>
      <c r="D2" s="232" t="s">
        <v>16</v>
      </c>
      <c r="E2" s="232" t="s">
        <v>14</v>
      </c>
      <c r="F2" s="233" t="s">
        <v>17</v>
      </c>
      <c r="G2" s="234" t="s">
        <v>18</v>
      </c>
      <c r="H2" s="235" t="s">
        <v>208</v>
      </c>
      <c r="I2" s="236">
        <v>0.05</v>
      </c>
      <c r="J2" s="237"/>
      <c r="K2" s="237"/>
      <c r="L2" s="237"/>
      <c r="M2" s="238">
        <f aca="true" t="shared" si="0" ref="M2:M79">SUM(I2:L2)</f>
        <v>0.05</v>
      </c>
      <c r="O2" s="179"/>
      <c r="P2" s="194"/>
    </row>
    <row r="3" spans="1:17" ht="15.75" customHeight="1">
      <c r="A3" s="209" t="s">
        <v>10</v>
      </c>
      <c r="B3" s="211" t="s">
        <v>11</v>
      </c>
      <c r="C3" s="209" t="s">
        <v>12</v>
      </c>
      <c r="D3" s="209" t="s">
        <v>16</v>
      </c>
      <c r="E3" s="209" t="s">
        <v>14</v>
      </c>
      <c r="F3" s="223" t="s">
        <v>17</v>
      </c>
      <c r="G3" s="239" t="s">
        <v>725</v>
      </c>
      <c r="H3" s="239" t="s">
        <v>342</v>
      </c>
      <c r="I3" s="240"/>
      <c r="J3" s="241"/>
      <c r="K3" s="241">
        <v>0.03</v>
      </c>
      <c r="L3" s="241"/>
      <c r="M3" s="242">
        <f>SUM(I3:L3)</f>
        <v>0.03</v>
      </c>
      <c r="O3" s="180"/>
      <c r="P3" s="195"/>
      <c r="Q3" s="1"/>
    </row>
    <row r="4" spans="1:17" ht="15.75" customHeight="1">
      <c r="A4" s="209" t="s">
        <v>10</v>
      </c>
      <c r="B4" s="211" t="s">
        <v>11</v>
      </c>
      <c r="C4" s="209" t="s">
        <v>12</v>
      </c>
      <c r="D4" s="209" t="s">
        <v>16</v>
      </c>
      <c r="E4" s="209" t="s">
        <v>14</v>
      </c>
      <c r="F4" s="223" t="s">
        <v>17</v>
      </c>
      <c r="G4" s="239" t="s">
        <v>726</v>
      </c>
      <c r="H4" s="239" t="s">
        <v>342</v>
      </c>
      <c r="I4" s="240"/>
      <c r="J4" s="241"/>
      <c r="K4" s="241">
        <v>0.05</v>
      </c>
      <c r="L4" s="241"/>
      <c r="M4" s="242">
        <f t="shared" si="0"/>
        <v>0.05</v>
      </c>
      <c r="O4" s="180"/>
      <c r="P4" s="195"/>
      <c r="Q4" s="1"/>
    </row>
    <row r="5" spans="1:17" ht="15.75" customHeight="1">
      <c r="A5" s="209" t="s">
        <v>10</v>
      </c>
      <c r="B5" s="211" t="s">
        <v>11</v>
      </c>
      <c r="C5" s="381" t="s">
        <v>12</v>
      </c>
      <c r="D5" s="380" t="s">
        <v>86</v>
      </c>
      <c r="E5" s="232" t="s">
        <v>14</v>
      </c>
      <c r="F5" s="247" t="s">
        <v>87</v>
      </c>
      <c r="G5" s="234" t="s">
        <v>575</v>
      </c>
      <c r="H5" s="234" t="s">
        <v>208</v>
      </c>
      <c r="I5" s="357">
        <v>0.4</v>
      </c>
      <c r="J5" s="237"/>
      <c r="K5" s="237"/>
      <c r="L5" s="237"/>
      <c r="M5" s="189">
        <f>SUM(I5:L5)</f>
        <v>0.4</v>
      </c>
      <c r="O5" s="179"/>
      <c r="P5" s="194"/>
      <c r="Q5" s="7" t="s">
        <v>219</v>
      </c>
    </row>
    <row r="6" spans="1:17" ht="15.75" customHeight="1">
      <c r="A6" s="209" t="s">
        <v>10</v>
      </c>
      <c r="B6" s="211" t="s">
        <v>11</v>
      </c>
      <c r="C6" s="249" t="s">
        <v>12</v>
      </c>
      <c r="D6" s="246" t="s">
        <v>86</v>
      </c>
      <c r="E6" s="232" t="s">
        <v>14</v>
      </c>
      <c r="F6" s="247" t="s">
        <v>185</v>
      </c>
      <c r="G6" s="358" t="s">
        <v>777</v>
      </c>
      <c r="H6" s="358" t="s">
        <v>342</v>
      </c>
      <c r="I6" s="245"/>
      <c r="J6" s="237"/>
      <c r="K6" s="359">
        <v>0.05</v>
      </c>
      <c r="L6" s="237"/>
      <c r="M6" s="189">
        <f t="shared" si="0"/>
        <v>0.05</v>
      </c>
      <c r="O6" s="179"/>
      <c r="P6" s="194"/>
      <c r="Q6" s="7"/>
    </row>
    <row r="7" spans="1:16" ht="15.75" customHeight="1">
      <c r="A7" s="209" t="s">
        <v>10</v>
      </c>
      <c r="B7" s="211" t="s">
        <v>11</v>
      </c>
      <c r="C7" s="209" t="s">
        <v>12</v>
      </c>
      <c r="D7" s="232" t="s">
        <v>676</v>
      </c>
      <c r="E7" s="232" t="s">
        <v>14</v>
      </c>
      <c r="F7" s="233" t="s">
        <v>677</v>
      </c>
      <c r="G7" s="234" t="s">
        <v>678</v>
      </c>
      <c r="H7" s="234" t="s">
        <v>342</v>
      </c>
      <c r="I7" s="245"/>
      <c r="J7" s="237"/>
      <c r="K7" s="248">
        <v>0.05</v>
      </c>
      <c r="L7" s="237"/>
      <c r="M7" s="238">
        <f>SUM(I7:L7)</f>
        <v>0.05</v>
      </c>
      <c r="O7" s="179"/>
      <c r="P7" s="194"/>
    </row>
    <row r="8" spans="1:16" ht="24.75">
      <c r="A8" s="209" t="s">
        <v>10</v>
      </c>
      <c r="B8" s="211" t="s">
        <v>11</v>
      </c>
      <c r="C8" s="209" t="s">
        <v>12</v>
      </c>
      <c r="D8" s="389" t="s">
        <v>839</v>
      </c>
      <c r="E8" s="389" t="s">
        <v>14</v>
      </c>
      <c r="F8" s="385" t="s">
        <v>840</v>
      </c>
      <c r="G8" s="358" t="s">
        <v>842</v>
      </c>
      <c r="H8" s="234" t="s">
        <v>342</v>
      </c>
      <c r="I8" s="245"/>
      <c r="J8" s="237"/>
      <c r="K8" s="382">
        <v>0.2</v>
      </c>
      <c r="L8" s="237"/>
      <c r="M8" s="189">
        <f>SUM(I8:L8)</f>
        <v>0.2</v>
      </c>
      <c r="O8" s="179"/>
      <c r="P8" s="194"/>
    </row>
    <row r="9" spans="1:16" ht="24.75">
      <c r="A9" s="209" t="s">
        <v>10</v>
      </c>
      <c r="B9" s="211" t="s">
        <v>11</v>
      </c>
      <c r="C9" s="209" t="s">
        <v>12</v>
      </c>
      <c r="D9" s="389" t="s">
        <v>839</v>
      </c>
      <c r="E9" s="389" t="s">
        <v>22</v>
      </c>
      <c r="F9" s="385" t="s">
        <v>841</v>
      </c>
      <c r="G9" s="358" t="s">
        <v>842</v>
      </c>
      <c r="H9" s="234" t="s">
        <v>342</v>
      </c>
      <c r="I9" s="245"/>
      <c r="J9" s="237"/>
      <c r="K9" s="382">
        <v>0.1</v>
      </c>
      <c r="L9" s="237"/>
      <c r="M9" s="189">
        <f>SUM(I9:L9)</f>
        <v>0.1</v>
      </c>
      <c r="O9" s="179"/>
      <c r="P9" s="194"/>
    </row>
    <row r="10" spans="1:16" ht="15.75" customHeight="1">
      <c r="A10" s="209" t="s">
        <v>10</v>
      </c>
      <c r="B10" s="211" t="s">
        <v>11</v>
      </c>
      <c r="C10" s="209" t="s">
        <v>12</v>
      </c>
      <c r="D10" s="232" t="s">
        <v>530</v>
      </c>
      <c r="E10" s="232" t="s">
        <v>14</v>
      </c>
      <c r="F10" s="233" t="s">
        <v>84</v>
      </c>
      <c r="G10" s="234" t="s">
        <v>320</v>
      </c>
      <c r="H10" s="234" t="s">
        <v>342</v>
      </c>
      <c r="I10" s="245"/>
      <c r="J10" s="237"/>
      <c r="K10" s="248">
        <v>0.25</v>
      </c>
      <c r="L10" s="237"/>
      <c r="M10" s="238">
        <f>SUM(I10:L10)</f>
        <v>0.25</v>
      </c>
      <c r="O10" s="179"/>
      <c r="P10" s="194"/>
    </row>
    <row r="11" spans="1:16" ht="15.75" customHeight="1">
      <c r="A11" s="209" t="s">
        <v>10</v>
      </c>
      <c r="B11" s="211" t="s">
        <v>11</v>
      </c>
      <c r="C11" s="209" t="s">
        <v>12</v>
      </c>
      <c r="D11" s="232" t="s">
        <v>530</v>
      </c>
      <c r="E11" s="232" t="s">
        <v>14</v>
      </c>
      <c r="F11" s="233" t="s">
        <v>613</v>
      </c>
      <c r="G11" s="358" t="s">
        <v>678</v>
      </c>
      <c r="H11" s="234" t="s">
        <v>342</v>
      </c>
      <c r="I11" s="245"/>
      <c r="J11" s="237"/>
      <c r="K11" s="382">
        <v>0.05</v>
      </c>
      <c r="L11" s="237"/>
      <c r="M11" s="189">
        <f t="shared" si="0"/>
        <v>0.05</v>
      </c>
      <c r="O11" s="179"/>
      <c r="P11" s="194"/>
    </row>
    <row r="12" spans="1:17" ht="15.75" customHeight="1">
      <c r="A12" s="209" t="s">
        <v>10</v>
      </c>
      <c r="B12" s="211" t="s">
        <v>11</v>
      </c>
      <c r="C12" s="209" t="s">
        <v>12</v>
      </c>
      <c r="D12" s="249" t="s">
        <v>24</v>
      </c>
      <c r="E12" s="232" t="s">
        <v>27</v>
      </c>
      <c r="F12" s="233" t="s">
        <v>122</v>
      </c>
      <c r="G12" s="234" t="s">
        <v>36</v>
      </c>
      <c r="H12" s="234" t="s">
        <v>260</v>
      </c>
      <c r="I12" s="245"/>
      <c r="J12" s="237">
        <v>0.1</v>
      </c>
      <c r="K12" s="237"/>
      <c r="L12" s="237"/>
      <c r="M12" s="238">
        <f t="shared" si="0"/>
        <v>0.1</v>
      </c>
      <c r="O12" s="179"/>
      <c r="P12" s="194"/>
      <c r="Q12" s="1" t="s">
        <v>216</v>
      </c>
    </row>
    <row r="13" spans="1:17" ht="15.75" customHeight="1">
      <c r="A13" s="209" t="s">
        <v>10</v>
      </c>
      <c r="B13" s="211" t="s">
        <v>11</v>
      </c>
      <c r="C13" s="209" t="s">
        <v>12</v>
      </c>
      <c r="D13" s="209" t="s">
        <v>24</v>
      </c>
      <c r="E13" s="232" t="s">
        <v>27</v>
      </c>
      <c r="F13" s="233" t="s">
        <v>28</v>
      </c>
      <c r="G13" s="234" t="s">
        <v>29</v>
      </c>
      <c r="H13" s="234" t="s">
        <v>260</v>
      </c>
      <c r="I13" s="245"/>
      <c r="J13" s="237">
        <v>0.1</v>
      </c>
      <c r="K13" s="237"/>
      <c r="L13" s="237"/>
      <c r="M13" s="238">
        <f t="shared" si="0"/>
        <v>0.1</v>
      </c>
      <c r="O13" s="179"/>
      <c r="P13" s="194"/>
      <c r="Q13" s="7" t="s">
        <v>218</v>
      </c>
    </row>
    <row r="14" spans="1:17" ht="15.75" customHeight="1">
      <c r="A14" s="209" t="s">
        <v>10</v>
      </c>
      <c r="B14" s="211" t="s">
        <v>11</v>
      </c>
      <c r="C14" s="209" t="s">
        <v>12</v>
      </c>
      <c r="D14" s="209" t="s">
        <v>24</v>
      </c>
      <c r="E14" s="232" t="s">
        <v>27</v>
      </c>
      <c r="F14" s="233" t="s">
        <v>28</v>
      </c>
      <c r="G14" s="234" t="s">
        <v>36</v>
      </c>
      <c r="H14" s="234" t="s">
        <v>260</v>
      </c>
      <c r="I14" s="245"/>
      <c r="J14" s="237">
        <v>0.1</v>
      </c>
      <c r="K14" s="237"/>
      <c r="L14" s="237"/>
      <c r="M14" s="238">
        <f>SUM(I14:L14)</f>
        <v>0.1</v>
      </c>
      <c r="O14" s="179"/>
      <c r="P14" s="194"/>
      <c r="Q14" s="1" t="s">
        <v>216</v>
      </c>
    </row>
    <row r="15" spans="1:17" ht="15.75" customHeight="1">
      <c r="A15" s="209" t="s">
        <v>10</v>
      </c>
      <c r="B15" s="211" t="s">
        <v>11</v>
      </c>
      <c r="C15" s="209" t="s">
        <v>12</v>
      </c>
      <c r="D15" s="232" t="s">
        <v>30</v>
      </c>
      <c r="E15" s="243" t="s">
        <v>14</v>
      </c>
      <c r="F15" s="233" t="s">
        <v>31</v>
      </c>
      <c r="G15" s="234" t="s">
        <v>21</v>
      </c>
      <c r="H15" s="234" t="s">
        <v>342</v>
      </c>
      <c r="I15" s="245"/>
      <c r="J15" s="237"/>
      <c r="K15" s="237">
        <v>0.2</v>
      </c>
      <c r="L15" s="237"/>
      <c r="M15" s="238">
        <f t="shared" si="0"/>
        <v>0.2</v>
      </c>
      <c r="O15" s="179"/>
      <c r="P15" s="194"/>
      <c r="Q15" s="1" t="s">
        <v>217</v>
      </c>
    </row>
    <row r="16" spans="1:17" ht="15.75" customHeight="1">
      <c r="A16" s="209" t="s">
        <v>10</v>
      </c>
      <c r="B16" s="211" t="s">
        <v>11</v>
      </c>
      <c r="C16" s="209" t="s">
        <v>12</v>
      </c>
      <c r="D16" s="209" t="s">
        <v>30</v>
      </c>
      <c r="E16" s="246" t="s">
        <v>14</v>
      </c>
      <c r="F16" s="233" t="s">
        <v>236</v>
      </c>
      <c r="G16" s="234" t="s">
        <v>36</v>
      </c>
      <c r="H16" s="234" t="s">
        <v>342</v>
      </c>
      <c r="I16" s="245"/>
      <c r="J16" s="237"/>
      <c r="K16" s="237">
        <v>0.1</v>
      </c>
      <c r="L16" s="237"/>
      <c r="M16" s="238">
        <f>SUM(I16:L16)</f>
        <v>0.1</v>
      </c>
      <c r="O16" s="179"/>
      <c r="P16" s="194"/>
      <c r="Q16" s="1" t="s">
        <v>216</v>
      </c>
    </row>
    <row r="17" spans="1:17" ht="15.75" customHeight="1">
      <c r="A17" s="209" t="s">
        <v>10</v>
      </c>
      <c r="B17" s="211" t="s">
        <v>11</v>
      </c>
      <c r="C17" s="209" t="s">
        <v>12</v>
      </c>
      <c r="D17" s="209" t="s">
        <v>30</v>
      </c>
      <c r="E17" s="246" t="s">
        <v>14</v>
      </c>
      <c r="F17" s="233" t="s">
        <v>176</v>
      </c>
      <c r="G17" s="358" t="s">
        <v>36</v>
      </c>
      <c r="H17" s="234" t="s">
        <v>342</v>
      </c>
      <c r="I17" s="245"/>
      <c r="J17" s="237"/>
      <c r="K17" s="359">
        <v>0.05</v>
      </c>
      <c r="L17" s="237"/>
      <c r="M17" s="189">
        <f t="shared" si="0"/>
        <v>0.05</v>
      </c>
      <c r="O17" s="179"/>
      <c r="P17" s="194"/>
      <c r="Q17" s="1" t="s">
        <v>216</v>
      </c>
    </row>
    <row r="18" spans="1:17" ht="24.75" customHeight="1">
      <c r="A18" s="209" t="s">
        <v>10</v>
      </c>
      <c r="B18" s="211" t="s">
        <v>11</v>
      </c>
      <c r="C18" s="209" t="s">
        <v>12</v>
      </c>
      <c r="D18" s="209" t="s">
        <v>30</v>
      </c>
      <c r="E18" s="246" t="s">
        <v>14</v>
      </c>
      <c r="F18" s="233" t="s">
        <v>519</v>
      </c>
      <c r="G18" s="234" t="s">
        <v>622</v>
      </c>
      <c r="H18" s="234" t="s">
        <v>342</v>
      </c>
      <c r="I18" s="245"/>
      <c r="J18" s="237"/>
      <c r="K18" s="237">
        <v>0.05</v>
      </c>
      <c r="L18" s="237"/>
      <c r="M18" s="238">
        <f>SUM(I18:L18)</f>
        <v>0.05</v>
      </c>
      <c r="O18" s="179"/>
      <c r="P18" s="194"/>
      <c r="Q18" s="1"/>
    </row>
    <row r="19" spans="1:17" ht="15.75" customHeight="1">
      <c r="A19" s="209" t="s">
        <v>10</v>
      </c>
      <c r="B19" s="211" t="s">
        <v>11</v>
      </c>
      <c r="C19" s="209" t="s">
        <v>12</v>
      </c>
      <c r="D19" s="209" t="s">
        <v>33</v>
      </c>
      <c r="E19" s="232" t="s">
        <v>14</v>
      </c>
      <c r="F19" s="233" t="s">
        <v>34</v>
      </c>
      <c r="G19" s="234" t="s">
        <v>21</v>
      </c>
      <c r="H19" s="234" t="s">
        <v>342</v>
      </c>
      <c r="I19" s="245"/>
      <c r="J19" s="237"/>
      <c r="K19" s="237">
        <v>0.2</v>
      </c>
      <c r="L19" s="237"/>
      <c r="M19" s="238">
        <f>SUM(I19:L19)</f>
        <v>0.2</v>
      </c>
      <c r="O19" s="179"/>
      <c r="P19" s="194"/>
      <c r="Q19" s="1" t="s">
        <v>217</v>
      </c>
    </row>
    <row r="20" spans="1:17" ht="15.75" customHeight="1">
      <c r="A20" s="209" t="s">
        <v>10</v>
      </c>
      <c r="B20" s="211" t="s">
        <v>11</v>
      </c>
      <c r="C20" s="209" t="s">
        <v>12</v>
      </c>
      <c r="D20" s="209" t="s">
        <v>33</v>
      </c>
      <c r="E20" s="232" t="s">
        <v>14</v>
      </c>
      <c r="F20" s="233" t="s">
        <v>34</v>
      </c>
      <c r="G20" s="234" t="s">
        <v>433</v>
      </c>
      <c r="H20" s="234" t="s">
        <v>342</v>
      </c>
      <c r="I20" s="245"/>
      <c r="J20" s="237"/>
      <c r="K20" s="237">
        <v>0.3</v>
      </c>
      <c r="L20" s="237"/>
      <c r="M20" s="238">
        <f>SUM(I20:L20)</f>
        <v>0.3</v>
      </c>
      <c r="O20" s="179"/>
      <c r="P20" s="194"/>
      <c r="Q20" s="1"/>
    </row>
    <row r="21" spans="1:17" ht="15.75" customHeight="1">
      <c r="A21" s="209" t="s">
        <v>10</v>
      </c>
      <c r="B21" s="211" t="s">
        <v>11</v>
      </c>
      <c r="C21" s="209" t="s">
        <v>12</v>
      </c>
      <c r="D21" s="209" t="s">
        <v>33</v>
      </c>
      <c r="E21" s="232" t="s">
        <v>27</v>
      </c>
      <c r="F21" s="233" t="s">
        <v>105</v>
      </c>
      <c r="G21" s="234" t="s">
        <v>491</v>
      </c>
      <c r="H21" s="234" t="s">
        <v>260</v>
      </c>
      <c r="I21" s="245"/>
      <c r="J21" s="237">
        <v>0.25</v>
      </c>
      <c r="K21" s="237"/>
      <c r="L21" s="237"/>
      <c r="M21" s="238">
        <f>SUM(I21:L21)</f>
        <v>0.25</v>
      </c>
      <c r="O21" s="179"/>
      <c r="P21" s="194"/>
      <c r="Q21" s="6" t="s">
        <v>491</v>
      </c>
    </row>
    <row r="22" spans="1:17" ht="15.75" customHeight="1">
      <c r="A22" s="209" t="s">
        <v>10</v>
      </c>
      <c r="B22" s="211" t="s">
        <v>11</v>
      </c>
      <c r="C22" s="209" t="s">
        <v>12</v>
      </c>
      <c r="D22" s="209" t="s">
        <v>33</v>
      </c>
      <c r="E22" s="232" t="s">
        <v>27</v>
      </c>
      <c r="F22" s="233" t="s">
        <v>105</v>
      </c>
      <c r="G22" s="234" t="s">
        <v>491</v>
      </c>
      <c r="H22" s="234" t="s">
        <v>208</v>
      </c>
      <c r="I22" s="245">
        <v>0.15</v>
      </c>
      <c r="J22" s="237"/>
      <c r="K22" s="237"/>
      <c r="L22" s="237"/>
      <c r="M22" s="238">
        <f t="shared" si="0"/>
        <v>0.15</v>
      </c>
      <c r="O22" s="179"/>
      <c r="P22" s="194"/>
      <c r="Q22" s="6" t="s">
        <v>491</v>
      </c>
    </row>
    <row r="23" spans="1:17" ht="24.75" customHeight="1">
      <c r="A23" s="209" t="s">
        <v>10</v>
      </c>
      <c r="B23" s="211" t="s">
        <v>11</v>
      </c>
      <c r="C23" s="209" t="s">
        <v>12</v>
      </c>
      <c r="D23" s="250" t="s">
        <v>359</v>
      </c>
      <c r="E23" s="210" t="s">
        <v>14</v>
      </c>
      <c r="F23" s="233" t="s">
        <v>114</v>
      </c>
      <c r="G23" s="234" t="s">
        <v>521</v>
      </c>
      <c r="H23" s="234" t="s">
        <v>342</v>
      </c>
      <c r="I23" s="245"/>
      <c r="J23" s="237"/>
      <c r="K23" s="237">
        <v>0.05</v>
      </c>
      <c r="L23" s="237"/>
      <c r="M23" s="238">
        <f t="shared" si="0"/>
        <v>0.05</v>
      </c>
      <c r="O23" s="179"/>
      <c r="P23" s="194"/>
      <c r="Q23" s="1"/>
    </row>
    <row r="24" spans="1:16" ht="15.75" customHeight="1">
      <c r="A24" s="209" t="s">
        <v>10</v>
      </c>
      <c r="B24" s="211" t="s">
        <v>11</v>
      </c>
      <c r="C24" s="209" t="s">
        <v>12</v>
      </c>
      <c r="D24" s="232" t="s">
        <v>37</v>
      </c>
      <c r="E24" s="243" t="s">
        <v>14</v>
      </c>
      <c r="F24" s="233" t="s">
        <v>38</v>
      </c>
      <c r="G24" s="234" t="s">
        <v>39</v>
      </c>
      <c r="H24" s="234" t="s">
        <v>208</v>
      </c>
      <c r="I24" s="245">
        <v>0.38</v>
      </c>
      <c r="J24" s="237"/>
      <c r="K24" s="237"/>
      <c r="L24" s="237"/>
      <c r="M24" s="238">
        <f t="shared" si="0"/>
        <v>0.38</v>
      </c>
      <c r="O24" s="179"/>
      <c r="P24" s="194"/>
    </row>
    <row r="25" spans="1:16" ht="15.75" customHeight="1">
      <c r="A25" s="209" t="s">
        <v>10</v>
      </c>
      <c r="B25" s="211" t="s">
        <v>11</v>
      </c>
      <c r="C25" s="209" t="s">
        <v>12</v>
      </c>
      <c r="D25" s="251" t="s">
        <v>37</v>
      </c>
      <c r="E25" s="252" t="s">
        <v>14</v>
      </c>
      <c r="F25" s="233" t="s">
        <v>38</v>
      </c>
      <c r="G25" s="234" t="s">
        <v>39</v>
      </c>
      <c r="H25" s="234" t="s">
        <v>342</v>
      </c>
      <c r="I25" s="245"/>
      <c r="J25" s="237"/>
      <c r="K25" s="237">
        <v>0.12</v>
      </c>
      <c r="L25" s="237"/>
      <c r="M25" s="238">
        <f t="shared" si="0"/>
        <v>0.12</v>
      </c>
      <c r="O25" s="179"/>
      <c r="P25" s="194"/>
    </row>
    <row r="26" spans="1:16" ht="15.75" customHeight="1">
      <c r="A26" s="209" t="s">
        <v>10</v>
      </c>
      <c r="B26" s="211" t="s">
        <v>11</v>
      </c>
      <c r="C26" s="209" t="s">
        <v>12</v>
      </c>
      <c r="D26" s="209" t="s">
        <v>37</v>
      </c>
      <c r="E26" s="209" t="s">
        <v>14</v>
      </c>
      <c r="F26" s="233" t="s">
        <v>40</v>
      </c>
      <c r="G26" s="234" t="s">
        <v>258</v>
      </c>
      <c r="H26" s="234" t="s">
        <v>208</v>
      </c>
      <c r="I26" s="245">
        <v>0.38</v>
      </c>
      <c r="J26" s="237"/>
      <c r="K26" s="237"/>
      <c r="L26" s="237"/>
      <c r="M26" s="238">
        <f t="shared" si="0"/>
        <v>0.38</v>
      </c>
      <c r="O26" s="179"/>
      <c r="P26" s="194"/>
    </row>
    <row r="27" spans="1:17" ht="15.75" customHeight="1">
      <c r="A27" s="209" t="s">
        <v>10</v>
      </c>
      <c r="B27" s="211" t="s">
        <v>11</v>
      </c>
      <c r="C27" s="209" t="s">
        <v>12</v>
      </c>
      <c r="D27" s="209" t="s">
        <v>37</v>
      </c>
      <c r="E27" s="209" t="s">
        <v>14</v>
      </c>
      <c r="F27" s="233" t="s">
        <v>40</v>
      </c>
      <c r="G27" s="234" t="s">
        <v>21</v>
      </c>
      <c r="H27" s="234" t="s">
        <v>342</v>
      </c>
      <c r="I27" s="245"/>
      <c r="J27" s="237"/>
      <c r="K27" s="237">
        <v>0.2</v>
      </c>
      <c r="L27" s="237"/>
      <c r="M27" s="238">
        <f>SUM(I27:L27)</f>
        <v>0.2</v>
      </c>
      <c r="O27" s="179"/>
      <c r="P27" s="194"/>
      <c r="Q27" s="6" t="s">
        <v>217</v>
      </c>
    </row>
    <row r="28" spans="1:16" ht="24.75" customHeight="1">
      <c r="A28" s="209" t="s">
        <v>10</v>
      </c>
      <c r="B28" s="211" t="s">
        <v>11</v>
      </c>
      <c r="C28" s="209" t="s">
        <v>12</v>
      </c>
      <c r="D28" s="209" t="s">
        <v>37</v>
      </c>
      <c r="E28" s="209" t="s">
        <v>14</v>
      </c>
      <c r="F28" s="233" t="s">
        <v>290</v>
      </c>
      <c r="G28" s="234" t="s">
        <v>548</v>
      </c>
      <c r="H28" s="234" t="s">
        <v>208</v>
      </c>
      <c r="I28" s="245">
        <v>0.47</v>
      </c>
      <c r="J28" s="237"/>
      <c r="K28" s="237"/>
      <c r="L28" s="237"/>
      <c r="M28" s="238">
        <f>SUM(I28:L28)</f>
        <v>0.47</v>
      </c>
      <c r="O28" s="179"/>
      <c r="P28" s="194"/>
    </row>
    <row r="29" spans="1:16" ht="24.75" customHeight="1">
      <c r="A29" s="209" t="s">
        <v>10</v>
      </c>
      <c r="B29" s="211" t="s">
        <v>11</v>
      </c>
      <c r="C29" s="209" t="s">
        <v>12</v>
      </c>
      <c r="D29" s="209" t="s">
        <v>37</v>
      </c>
      <c r="E29" s="209" t="s">
        <v>14</v>
      </c>
      <c r="F29" s="233" t="s">
        <v>290</v>
      </c>
      <c r="G29" s="234" t="s">
        <v>548</v>
      </c>
      <c r="H29" s="234" t="s">
        <v>342</v>
      </c>
      <c r="I29" s="245"/>
      <c r="J29" s="237"/>
      <c r="K29" s="237">
        <v>0.08</v>
      </c>
      <c r="L29" s="237"/>
      <c r="M29" s="238">
        <f>SUM(I29:L29)</f>
        <v>0.08</v>
      </c>
      <c r="O29" s="179"/>
      <c r="P29" s="194"/>
    </row>
    <row r="30" spans="1:17" ht="15.75" customHeight="1">
      <c r="A30" s="209" t="s">
        <v>10</v>
      </c>
      <c r="B30" s="211" t="s">
        <v>11</v>
      </c>
      <c r="C30" s="209" t="s">
        <v>12</v>
      </c>
      <c r="D30" s="209" t="s">
        <v>37</v>
      </c>
      <c r="E30" s="209" t="s">
        <v>14</v>
      </c>
      <c r="F30" s="233" t="s">
        <v>467</v>
      </c>
      <c r="G30" s="234" t="s">
        <v>36</v>
      </c>
      <c r="H30" s="234" t="s">
        <v>342</v>
      </c>
      <c r="I30" s="245"/>
      <c r="J30" s="237"/>
      <c r="K30" s="237">
        <v>0.1</v>
      </c>
      <c r="L30" s="237"/>
      <c r="M30" s="238">
        <f>SUM(I30:L30)</f>
        <v>0.1</v>
      </c>
      <c r="O30" s="179"/>
      <c r="P30" s="194"/>
      <c r="Q30" s="6" t="s">
        <v>216</v>
      </c>
    </row>
    <row r="31" spans="1:16" ht="15.75" customHeight="1">
      <c r="A31" s="209" t="s">
        <v>10</v>
      </c>
      <c r="B31" s="211" t="s">
        <v>11</v>
      </c>
      <c r="C31" s="209" t="s">
        <v>12</v>
      </c>
      <c r="D31" s="209" t="s">
        <v>37</v>
      </c>
      <c r="E31" s="232" t="s">
        <v>42</v>
      </c>
      <c r="F31" s="233" t="s">
        <v>463</v>
      </c>
      <c r="G31" s="234" t="s">
        <v>733</v>
      </c>
      <c r="H31" s="234" t="s">
        <v>208</v>
      </c>
      <c r="I31" s="245">
        <v>0.75</v>
      </c>
      <c r="J31" s="237"/>
      <c r="K31" s="237"/>
      <c r="L31" s="237"/>
      <c r="M31" s="238">
        <f t="shared" si="0"/>
        <v>0.75</v>
      </c>
      <c r="O31" s="179"/>
      <c r="P31" s="194"/>
    </row>
    <row r="32" spans="1:16" ht="15.75" customHeight="1">
      <c r="A32" s="209" t="s">
        <v>10</v>
      </c>
      <c r="B32" s="211" t="s">
        <v>11</v>
      </c>
      <c r="C32" s="253" t="s">
        <v>12</v>
      </c>
      <c r="D32" s="254" t="s">
        <v>43</v>
      </c>
      <c r="E32" s="254" t="s">
        <v>44</v>
      </c>
      <c r="F32" s="255" t="s">
        <v>44</v>
      </c>
      <c r="G32" s="256"/>
      <c r="H32" s="257"/>
      <c r="I32" s="258">
        <f>SUM(I2:I31)</f>
        <v>2.58</v>
      </c>
      <c r="J32" s="259">
        <f>SUM(J2:J31)</f>
        <v>0.55</v>
      </c>
      <c r="K32" s="259">
        <f>SUM(K2:K31)</f>
        <v>2.2300000000000004</v>
      </c>
      <c r="L32" s="259"/>
      <c r="M32" s="260">
        <f t="shared" si="0"/>
        <v>5.36</v>
      </c>
      <c r="O32" s="182"/>
      <c r="P32" s="196"/>
    </row>
    <row r="33" spans="1:17" ht="15.75" customHeight="1">
      <c r="A33" s="209" t="s">
        <v>10</v>
      </c>
      <c r="B33" s="211" t="s">
        <v>11</v>
      </c>
      <c r="C33" s="209" t="s">
        <v>45</v>
      </c>
      <c r="D33" s="232" t="s">
        <v>172</v>
      </c>
      <c r="E33" s="232" t="s">
        <v>14</v>
      </c>
      <c r="F33" s="233" t="s">
        <v>173</v>
      </c>
      <c r="G33" s="234" t="s">
        <v>55</v>
      </c>
      <c r="H33" s="234" t="s">
        <v>341</v>
      </c>
      <c r="I33" s="245"/>
      <c r="J33" s="237"/>
      <c r="K33" s="237"/>
      <c r="L33" s="359">
        <v>0.35</v>
      </c>
      <c r="M33" s="189">
        <f t="shared" si="0"/>
        <v>0.35</v>
      </c>
      <c r="O33" s="179"/>
      <c r="P33" s="194"/>
      <c r="Q33" s="1" t="s">
        <v>221</v>
      </c>
    </row>
    <row r="34" spans="1:17" ht="15.75" customHeight="1">
      <c r="A34" s="209" t="s">
        <v>10</v>
      </c>
      <c r="B34" s="211" t="s">
        <v>11</v>
      </c>
      <c r="C34" s="232" t="s">
        <v>45</v>
      </c>
      <c r="D34" s="232" t="s">
        <v>46</v>
      </c>
      <c r="E34" s="232" t="s">
        <v>14</v>
      </c>
      <c r="F34" s="233" t="s">
        <v>62</v>
      </c>
      <c r="G34" s="234" t="s">
        <v>21</v>
      </c>
      <c r="H34" s="234" t="s">
        <v>341</v>
      </c>
      <c r="I34" s="245"/>
      <c r="J34" s="237"/>
      <c r="K34" s="237"/>
      <c r="L34" s="248">
        <v>0.2</v>
      </c>
      <c r="M34" s="238">
        <f t="shared" si="0"/>
        <v>0.2</v>
      </c>
      <c r="O34" s="179"/>
      <c r="P34" s="194"/>
      <c r="Q34" s="1" t="s">
        <v>217</v>
      </c>
    </row>
    <row r="35" spans="1:17" ht="15.75" customHeight="1">
      <c r="A35" s="209" t="s">
        <v>10</v>
      </c>
      <c r="B35" s="211" t="s">
        <v>11</v>
      </c>
      <c r="C35" s="232" t="s">
        <v>45</v>
      </c>
      <c r="D35" s="232" t="s">
        <v>46</v>
      </c>
      <c r="E35" s="232" t="s">
        <v>14</v>
      </c>
      <c r="F35" s="233" t="s">
        <v>253</v>
      </c>
      <c r="G35" s="234" t="s">
        <v>649</v>
      </c>
      <c r="H35" s="234" t="s">
        <v>341</v>
      </c>
      <c r="I35" s="245"/>
      <c r="J35" s="237"/>
      <c r="K35" s="237"/>
      <c r="L35" s="248">
        <v>0.1</v>
      </c>
      <c r="M35" s="238">
        <f>SUM(I35:L35)</f>
        <v>0.1</v>
      </c>
      <c r="O35" s="179"/>
      <c r="P35" s="194"/>
      <c r="Q35" s="205" t="s">
        <v>216</v>
      </c>
    </row>
    <row r="36" spans="1:17" ht="37.5" customHeight="1">
      <c r="A36" s="209" t="s">
        <v>10</v>
      </c>
      <c r="B36" s="211" t="s">
        <v>11</v>
      </c>
      <c r="C36" s="209" t="s">
        <v>45</v>
      </c>
      <c r="D36" s="232" t="s">
        <v>283</v>
      </c>
      <c r="E36" s="232" t="s">
        <v>14</v>
      </c>
      <c r="F36" s="233" t="s">
        <v>178</v>
      </c>
      <c r="G36" s="234" t="s">
        <v>573</v>
      </c>
      <c r="H36" s="234" t="s">
        <v>341</v>
      </c>
      <c r="I36" s="245"/>
      <c r="J36" s="237"/>
      <c r="K36" s="237"/>
      <c r="L36" s="237">
        <v>0.2</v>
      </c>
      <c r="M36" s="238">
        <f t="shared" si="0"/>
        <v>0.2</v>
      </c>
      <c r="O36" s="179"/>
      <c r="P36" s="194"/>
      <c r="Q36" s="1"/>
    </row>
    <row r="37" spans="1:17" ht="15.75" customHeight="1">
      <c r="A37" s="209" t="s">
        <v>10</v>
      </c>
      <c r="B37" s="211" t="s">
        <v>11</v>
      </c>
      <c r="C37" s="209" t="s">
        <v>45</v>
      </c>
      <c r="D37" s="261" t="s">
        <v>461</v>
      </c>
      <c r="E37" s="262" t="s">
        <v>14</v>
      </c>
      <c r="F37" s="233" t="s">
        <v>235</v>
      </c>
      <c r="G37" s="234" t="s">
        <v>36</v>
      </c>
      <c r="H37" s="234" t="s">
        <v>341</v>
      </c>
      <c r="I37" s="245"/>
      <c r="J37" s="237"/>
      <c r="K37" s="237"/>
      <c r="L37" s="237">
        <v>0.1</v>
      </c>
      <c r="M37" s="238">
        <f>SUM(I37:L37)</f>
        <v>0.1</v>
      </c>
      <c r="O37" s="179"/>
      <c r="P37" s="194"/>
      <c r="Q37" s="6" t="s">
        <v>216</v>
      </c>
    </row>
    <row r="38" spans="1:16" ht="15.75" customHeight="1">
      <c r="A38" s="209" t="s">
        <v>10</v>
      </c>
      <c r="B38" s="211" t="s">
        <v>11</v>
      </c>
      <c r="C38" s="209" t="s">
        <v>45</v>
      </c>
      <c r="D38" s="249" t="s">
        <v>425</v>
      </c>
      <c r="E38" s="249" t="s">
        <v>14</v>
      </c>
      <c r="F38" s="264" t="s">
        <v>115</v>
      </c>
      <c r="G38" s="234" t="s">
        <v>29</v>
      </c>
      <c r="H38" s="234" t="s">
        <v>341</v>
      </c>
      <c r="I38" s="240"/>
      <c r="J38" s="241"/>
      <c r="K38" s="241"/>
      <c r="L38" s="241">
        <v>0.1</v>
      </c>
      <c r="M38" s="242">
        <f>SUM(I38:L38)</f>
        <v>0.1</v>
      </c>
      <c r="O38" s="180"/>
      <c r="P38" s="195"/>
    </row>
    <row r="39" spans="1:16" ht="15.75" customHeight="1">
      <c r="A39" s="209" t="s">
        <v>10</v>
      </c>
      <c r="B39" s="211" t="s">
        <v>11</v>
      </c>
      <c r="C39" s="209" t="s">
        <v>45</v>
      </c>
      <c r="D39" s="249" t="s">
        <v>49</v>
      </c>
      <c r="E39" s="249" t="s">
        <v>14</v>
      </c>
      <c r="F39" s="264" t="s">
        <v>438</v>
      </c>
      <c r="G39" s="239" t="s">
        <v>50</v>
      </c>
      <c r="H39" s="234" t="s">
        <v>341</v>
      </c>
      <c r="I39" s="240"/>
      <c r="J39" s="241"/>
      <c r="K39" s="241"/>
      <c r="L39" s="241">
        <v>0.05</v>
      </c>
      <c r="M39" s="242">
        <f t="shared" si="0"/>
        <v>0.05</v>
      </c>
      <c r="O39" s="180"/>
      <c r="P39" s="195"/>
    </row>
    <row r="40" spans="1:16" ht="15.75" customHeight="1">
      <c r="A40" s="209" t="s">
        <v>10</v>
      </c>
      <c r="B40" s="211" t="s">
        <v>11</v>
      </c>
      <c r="C40" s="209" t="s">
        <v>45</v>
      </c>
      <c r="D40" s="209" t="s">
        <v>49</v>
      </c>
      <c r="E40" s="209" t="s">
        <v>14</v>
      </c>
      <c r="F40" s="223" t="s">
        <v>194</v>
      </c>
      <c r="G40" s="239" t="s">
        <v>50</v>
      </c>
      <c r="H40" s="234" t="s">
        <v>341</v>
      </c>
      <c r="I40" s="240"/>
      <c r="J40" s="241"/>
      <c r="K40" s="241"/>
      <c r="L40" s="241">
        <v>0.05</v>
      </c>
      <c r="M40" s="242">
        <f t="shared" si="0"/>
        <v>0.05</v>
      </c>
      <c r="O40" s="180"/>
      <c r="P40" s="195"/>
    </row>
    <row r="41" spans="1:16" ht="15.75" customHeight="1">
      <c r="A41" s="209" t="s">
        <v>10</v>
      </c>
      <c r="B41" s="211" t="s">
        <v>11</v>
      </c>
      <c r="C41" s="209" t="s">
        <v>45</v>
      </c>
      <c r="D41" s="209" t="s">
        <v>49</v>
      </c>
      <c r="E41" s="232" t="s">
        <v>14</v>
      </c>
      <c r="F41" s="233" t="s">
        <v>438</v>
      </c>
      <c r="G41" s="234" t="s">
        <v>823</v>
      </c>
      <c r="H41" s="234" t="s">
        <v>341</v>
      </c>
      <c r="I41" s="245"/>
      <c r="J41" s="237"/>
      <c r="K41" s="237"/>
      <c r="L41" s="237">
        <v>0.1</v>
      </c>
      <c r="M41" s="238">
        <f t="shared" si="0"/>
        <v>0.1</v>
      </c>
      <c r="O41" s="179"/>
      <c r="P41" s="194"/>
    </row>
    <row r="42" spans="1:16" ht="24.75">
      <c r="A42" s="209" t="s">
        <v>10</v>
      </c>
      <c r="B42" s="211" t="s">
        <v>11</v>
      </c>
      <c r="C42" s="209" t="s">
        <v>45</v>
      </c>
      <c r="D42" s="209" t="s">
        <v>49</v>
      </c>
      <c r="E42" s="209" t="s">
        <v>14</v>
      </c>
      <c r="F42" s="223" t="s">
        <v>51</v>
      </c>
      <c r="G42" s="239" t="s">
        <v>822</v>
      </c>
      <c r="H42" s="234" t="s">
        <v>341</v>
      </c>
      <c r="I42" s="240"/>
      <c r="J42" s="241"/>
      <c r="K42" s="241"/>
      <c r="L42" s="241">
        <v>0.1</v>
      </c>
      <c r="M42" s="242">
        <f t="shared" si="0"/>
        <v>0.1</v>
      </c>
      <c r="O42" s="180"/>
      <c r="P42" s="195"/>
    </row>
    <row r="43" spans="1:16" ht="15.75" customHeight="1">
      <c r="A43" s="209" t="s">
        <v>10</v>
      </c>
      <c r="B43" s="211" t="s">
        <v>11</v>
      </c>
      <c r="C43" s="209" t="s">
        <v>45</v>
      </c>
      <c r="D43" s="209" t="s">
        <v>92</v>
      </c>
      <c r="E43" s="209" t="s">
        <v>14</v>
      </c>
      <c r="F43" s="223" t="s">
        <v>447</v>
      </c>
      <c r="G43" s="239" t="s">
        <v>50</v>
      </c>
      <c r="H43" s="234" t="s">
        <v>341</v>
      </c>
      <c r="I43" s="240"/>
      <c r="J43" s="241"/>
      <c r="K43" s="241"/>
      <c r="L43" s="241">
        <v>0.05</v>
      </c>
      <c r="M43" s="242">
        <f>SUM(I43:L43)</f>
        <v>0.05</v>
      </c>
      <c r="O43" s="180"/>
      <c r="P43" s="195"/>
    </row>
    <row r="44" spans="1:17" ht="15.75" customHeight="1">
      <c r="A44" s="209" t="s">
        <v>10</v>
      </c>
      <c r="B44" s="211" t="s">
        <v>11</v>
      </c>
      <c r="C44" s="209" t="s">
        <v>45</v>
      </c>
      <c r="D44" s="209" t="s">
        <v>140</v>
      </c>
      <c r="E44" s="209" t="s">
        <v>14</v>
      </c>
      <c r="F44" s="223" t="s">
        <v>141</v>
      </c>
      <c r="G44" s="239" t="s">
        <v>36</v>
      </c>
      <c r="H44" s="234" t="s">
        <v>341</v>
      </c>
      <c r="I44" s="240"/>
      <c r="J44" s="241"/>
      <c r="K44" s="241"/>
      <c r="L44" s="241">
        <v>0.1</v>
      </c>
      <c r="M44" s="242">
        <f>SUM(I44:L44)</f>
        <v>0.1</v>
      </c>
      <c r="O44" s="180"/>
      <c r="P44" s="195"/>
      <c r="Q44" s="6" t="s">
        <v>216</v>
      </c>
    </row>
    <row r="45" spans="1:17" ht="15.75" customHeight="1">
      <c r="A45" s="209" t="s">
        <v>10</v>
      </c>
      <c r="B45" s="211" t="s">
        <v>11</v>
      </c>
      <c r="C45" s="209" t="s">
        <v>45</v>
      </c>
      <c r="D45" s="209" t="s">
        <v>52</v>
      </c>
      <c r="E45" s="209" t="s">
        <v>14</v>
      </c>
      <c r="F45" s="223" t="s">
        <v>182</v>
      </c>
      <c r="G45" s="239" t="s">
        <v>428</v>
      </c>
      <c r="H45" s="234" t="s">
        <v>341</v>
      </c>
      <c r="I45" s="240"/>
      <c r="J45" s="241"/>
      <c r="K45" s="241"/>
      <c r="L45" s="241">
        <v>0.2</v>
      </c>
      <c r="M45" s="242">
        <f>SUM(I45:L45)</f>
        <v>0.2</v>
      </c>
      <c r="O45" s="180"/>
      <c r="P45" s="195"/>
      <c r="Q45" s="6" t="s">
        <v>32</v>
      </c>
    </row>
    <row r="46" spans="1:17" ht="15.75" customHeight="1">
      <c r="A46" s="209" t="s">
        <v>10</v>
      </c>
      <c r="B46" s="211" t="s">
        <v>11</v>
      </c>
      <c r="C46" s="209" t="s">
        <v>45</v>
      </c>
      <c r="D46" s="209" t="s">
        <v>53</v>
      </c>
      <c r="E46" s="209" t="s">
        <v>14</v>
      </c>
      <c r="F46" s="223" t="s">
        <v>54</v>
      </c>
      <c r="G46" s="239" t="s">
        <v>32</v>
      </c>
      <c r="H46" s="234" t="s">
        <v>341</v>
      </c>
      <c r="I46" s="240"/>
      <c r="J46" s="241"/>
      <c r="K46" s="241"/>
      <c r="L46" s="241">
        <v>0.5</v>
      </c>
      <c r="M46" s="242">
        <f>SUM(I46:L46)</f>
        <v>0.5</v>
      </c>
      <c r="O46" s="180"/>
      <c r="P46" s="195"/>
      <c r="Q46" s="6" t="s">
        <v>32</v>
      </c>
    </row>
    <row r="47" spans="1:17" ht="15.75" customHeight="1">
      <c r="A47" s="209" t="s">
        <v>10</v>
      </c>
      <c r="B47" s="211" t="s">
        <v>11</v>
      </c>
      <c r="C47" s="209" t="s">
        <v>45</v>
      </c>
      <c r="D47" s="209" t="s">
        <v>53</v>
      </c>
      <c r="E47" s="209" t="s">
        <v>14</v>
      </c>
      <c r="F47" s="223" t="s">
        <v>54</v>
      </c>
      <c r="G47" s="239" t="s">
        <v>21</v>
      </c>
      <c r="H47" s="234" t="s">
        <v>341</v>
      </c>
      <c r="I47" s="240"/>
      <c r="J47" s="241"/>
      <c r="K47" s="241"/>
      <c r="L47" s="241">
        <v>0.2</v>
      </c>
      <c r="M47" s="242">
        <f t="shared" si="0"/>
        <v>0.2</v>
      </c>
      <c r="O47" s="180"/>
      <c r="P47" s="195"/>
      <c r="Q47" s="6" t="s">
        <v>217</v>
      </c>
    </row>
    <row r="48" spans="1:17" ht="15.75" customHeight="1">
      <c r="A48" s="209" t="s">
        <v>10</v>
      </c>
      <c r="B48" s="211" t="s">
        <v>11</v>
      </c>
      <c r="C48" s="209" t="s">
        <v>45</v>
      </c>
      <c r="D48" s="209" t="s">
        <v>53</v>
      </c>
      <c r="E48" s="209" t="s">
        <v>14</v>
      </c>
      <c r="F48" s="223" t="s">
        <v>179</v>
      </c>
      <c r="G48" s="239" t="s">
        <v>36</v>
      </c>
      <c r="H48" s="234" t="s">
        <v>341</v>
      </c>
      <c r="I48" s="240"/>
      <c r="J48" s="241"/>
      <c r="K48" s="241"/>
      <c r="L48" s="241">
        <v>0.1</v>
      </c>
      <c r="M48" s="242">
        <f>SUM(I48:L48)</f>
        <v>0.1</v>
      </c>
      <c r="O48" s="180"/>
      <c r="P48" s="195"/>
      <c r="Q48" s="6" t="s">
        <v>216</v>
      </c>
    </row>
    <row r="49" spans="1:17" ht="15.75" customHeight="1">
      <c r="A49" s="209" t="s">
        <v>10</v>
      </c>
      <c r="B49" s="211" t="s">
        <v>11</v>
      </c>
      <c r="C49" s="209" t="s">
        <v>45</v>
      </c>
      <c r="D49" s="209" t="s">
        <v>53</v>
      </c>
      <c r="E49" s="209" t="s">
        <v>14</v>
      </c>
      <c r="F49" s="223" t="s">
        <v>56</v>
      </c>
      <c r="G49" s="239" t="s">
        <v>29</v>
      </c>
      <c r="H49" s="234" t="s">
        <v>341</v>
      </c>
      <c r="I49" s="240"/>
      <c r="J49" s="241"/>
      <c r="K49" s="241"/>
      <c r="L49" s="241">
        <v>0.1</v>
      </c>
      <c r="M49" s="242">
        <f t="shared" si="0"/>
        <v>0.1</v>
      </c>
      <c r="O49" s="180"/>
      <c r="P49" s="195"/>
      <c r="Q49" s="7" t="s">
        <v>218</v>
      </c>
    </row>
    <row r="50" spans="1:17" ht="15.75" customHeight="1">
      <c r="A50" s="209" t="s">
        <v>10</v>
      </c>
      <c r="B50" s="211" t="s">
        <v>11</v>
      </c>
      <c r="C50" s="209" t="s">
        <v>45</v>
      </c>
      <c r="D50" s="232" t="s">
        <v>142</v>
      </c>
      <c r="E50" s="232" t="s">
        <v>14</v>
      </c>
      <c r="F50" s="233" t="s">
        <v>238</v>
      </c>
      <c r="G50" s="234" t="s">
        <v>428</v>
      </c>
      <c r="H50" s="234" t="s">
        <v>341</v>
      </c>
      <c r="I50" s="245"/>
      <c r="J50" s="237"/>
      <c r="K50" s="237"/>
      <c r="L50" s="237">
        <v>0.2</v>
      </c>
      <c r="M50" s="238">
        <f t="shared" si="0"/>
        <v>0.2</v>
      </c>
      <c r="O50" s="179"/>
      <c r="P50" s="194"/>
      <c r="Q50" s="1"/>
    </row>
    <row r="51" spans="1:17" ht="15.75" customHeight="1">
      <c r="A51" s="209" t="s">
        <v>10</v>
      </c>
      <c r="B51" s="211" t="s">
        <v>11</v>
      </c>
      <c r="C51" s="209" t="s">
        <v>45</v>
      </c>
      <c r="D51" s="210" t="s">
        <v>57</v>
      </c>
      <c r="E51" s="232" t="s">
        <v>14</v>
      </c>
      <c r="F51" s="233" t="s">
        <v>58</v>
      </c>
      <c r="G51" s="234" t="s">
        <v>29</v>
      </c>
      <c r="H51" s="234" t="s">
        <v>341</v>
      </c>
      <c r="I51" s="245"/>
      <c r="J51" s="237"/>
      <c r="K51" s="237"/>
      <c r="L51" s="237">
        <v>0.1</v>
      </c>
      <c r="M51" s="238">
        <f t="shared" si="0"/>
        <v>0.1</v>
      </c>
      <c r="O51" s="179"/>
      <c r="P51" s="194"/>
      <c r="Q51" s="7" t="s">
        <v>218</v>
      </c>
    </row>
    <row r="52" spans="1:17" ht="15.75" customHeight="1">
      <c r="A52" s="209" t="s">
        <v>10</v>
      </c>
      <c r="B52" s="211" t="s">
        <v>11</v>
      </c>
      <c r="C52" s="209" t="s">
        <v>45</v>
      </c>
      <c r="D52" s="249" t="s">
        <v>47</v>
      </c>
      <c r="E52" s="232" t="s">
        <v>14</v>
      </c>
      <c r="F52" s="233" t="s">
        <v>48</v>
      </c>
      <c r="G52" s="234" t="s">
        <v>21</v>
      </c>
      <c r="H52" s="234" t="s">
        <v>341</v>
      </c>
      <c r="I52" s="245"/>
      <c r="J52" s="237"/>
      <c r="K52" s="237"/>
      <c r="L52" s="248">
        <v>0.2</v>
      </c>
      <c r="M52" s="238">
        <f t="shared" si="0"/>
        <v>0.2</v>
      </c>
      <c r="O52" s="179"/>
      <c r="P52" s="194"/>
      <c r="Q52" s="1" t="s">
        <v>217</v>
      </c>
    </row>
    <row r="53" spans="1:17" ht="15.75" customHeight="1">
      <c r="A53" s="209" t="s">
        <v>10</v>
      </c>
      <c r="B53" s="211" t="s">
        <v>11</v>
      </c>
      <c r="C53" s="209" t="s">
        <v>45</v>
      </c>
      <c r="D53" s="209" t="s">
        <v>47</v>
      </c>
      <c r="E53" s="209" t="s">
        <v>14</v>
      </c>
      <c r="F53" s="223" t="s">
        <v>48</v>
      </c>
      <c r="G53" s="234" t="s">
        <v>36</v>
      </c>
      <c r="H53" s="234" t="s">
        <v>341</v>
      </c>
      <c r="I53" s="245"/>
      <c r="J53" s="237"/>
      <c r="K53" s="237"/>
      <c r="L53" s="248">
        <v>0.1</v>
      </c>
      <c r="M53" s="238">
        <f>SUM(I53:L53)</f>
        <v>0.1</v>
      </c>
      <c r="O53" s="179"/>
      <c r="P53" s="194"/>
      <c r="Q53" s="6" t="s">
        <v>216</v>
      </c>
    </row>
    <row r="54" spans="1:17" ht="15.75" customHeight="1">
      <c r="A54" s="209" t="s">
        <v>10</v>
      </c>
      <c r="B54" s="211" t="s">
        <v>11</v>
      </c>
      <c r="C54" s="209" t="s">
        <v>45</v>
      </c>
      <c r="D54" s="243" t="s">
        <v>59</v>
      </c>
      <c r="E54" s="232" t="s">
        <v>14</v>
      </c>
      <c r="F54" s="233" t="s">
        <v>248</v>
      </c>
      <c r="G54" s="234" t="s">
        <v>247</v>
      </c>
      <c r="H54" s="234" t="s">
        <v>341</v>
      </c>
      <c r="I54" s="245"/>
      <c r="J54" s="237"/>
      <c r="K54" s="237"/>
      <c r="L54" s="248">
        <v>0.25</v>
      </c>
      <c r="M54" s="238">
        <f>SUM(I54:L54)</f>
        <v>0.25</v>
      </c>
      <c r="O54" s="179"/>
      <c r="P54" s="194"/>
      <c r="Q54" s="11" t="s">
        <v>213</v>
      </c>
    </row>
    <row r="55" spans="1:17" ht="15.75" customHeight="1">
      <c r="A55" s="209" t="s">
        <v>10</v>
      </c>
      <c r="B55" s="211" t="s">
        <v>11</v>
      </c>
      <c r="C55" s="209" t="s">
        <v>45</v>
      </c>
      <c r="D55" s="249" t="s">
        <v>59</v>
      </c>
      <c r="E55" s="232" t="s">
        <v>14</v>
      </c>
      <c r="F55" s="233" t="s">
        <v>211</v>
      </c>
      <c r="G55" s="358" t="s">
        <v>801</v>
      </c>
      <c r="H55" s="234" t="s">
        <v>341</v>
      </c>
      <c r="I55" s="245"/>
      <c r="J55" s="237"/>
      <c r="K55" s="237"/>
      <c r="L55" s="382">
        <v>0.25</v>
      </c>
      <c r="M55" s="189">
        <f t="shared" si="0"/>
        <v>0.25</v>
      </c>
      <c r="O55" s="179"/>
      <c r="P55" s="194"/>
      <c r="Q55" s="11" t="s">
        <v>213</v>
      </c>
    </row>
    <row r="56" spans="1:16" ht="15.75" customHeight="1">
      <c r="A56" s="209" t="s">
        <v>10</v>
      </c>
      <c r="B56" s="211" t="s">
        <v>11</v>
      </c>
      <c r="C56" s="253" t="s">
        <v>45</v>
      </c>
      <c r="D56" s="254" t="s">
        <v>64</v>
      </c>
      <c r="E56" s="254" t="s">
        <v>44</v>
      </c>
      <c r="F56" s="255" t="s">
        <v>44</v>
      </c>
      <c r="G56" s="256"/>
      <c r="H56" s="257"/>
      <c r="I56" s="258"/>
      <c r="J56" s="259"/>
      <c r="K56" s="259"/>
      <c r="L56" s="259">
        <f>SUM(L33:L55)</f>
        <v>3.700000000000001</v>
      </c>
      <c r="M56" s="260">
        <f t="shared" si="0"/>
        <v>3.700000000000001</v>
      </c>
      <c r="O56" s="182"/>
      <c r="P56" s="196"/>
    </row>
    <row r="57" spans="1:16" ht="15.75" customHeight="1">
      <c r="A57" s="209" t="s">
        <v>10</v>
      </c>
      <c r="B57" s="265" t="s">
        <v>11</v>
      </c>
      <c r="C57" s="266" t="s">
        <v>65</v>
      </c>
      <c r="D57" s="266" t="s">
        <v>44</v>
      </c>
      <c r="E57" s="266" t="s">
        <v>44</v>
      </c>
      <c r="F57" s="255" t="s">
        <v>44</v>
      </c>
      <c r="G57" s="256"/>
      <c r="H57" s="267"/>
      <c r="I57" s="268">
        <f>I32</f>
        <v>2.58</v>
      </c>
      <c r="J57" s="269">
        <f>J32</f>
        <v>0.55</v>
      </c>
      <c r="K57" s="269">
        <f>K32</f>
        <v>2.2300000000000004</v>
      </c>
      <c r="L57" s="269">
        <f>L56</f>
        <v>3.700000000000001</v>
      </c>
      <c r="M57" s="270">
        <f t="shared" si="0"/>
        <v>9.060000000000002</v>
      </c>
      <c r="O57" s="183"/>
      <c r="P57" s="197"/>
    </row>
    <row r="58" spans="1:16" ht="12.75" customHeight="1">
      <c r="A58" s="209" t="s">
        <v>10</v>
      </c>
      <c r="B58" s="211" t="s">
        <v>741</v>
      </c>
      <c r="C58" s="209" t="s">
        <v>12</v>
      </c>
      <c r="D58" s="232" t="s">
        <v>715</v>
      </c>
      <c r="E58" s="232" t="s">
        <v>79</v>
      </c>
      <c r="F58" s="385" t="s">
        <v>835</v>
      </c>
      <c r="G58" s="234" t="s">
        <v>716</v>
      </c>
      <c r="H58" s="234" t="s">
        <v>342</v>
      </c>
      <c r="I58" s="245"/>
      <c r="J58" s="237"/>
      <c r="K58" s="359">
        <v>0.1</v>
      </c>
      <c r="L58" s="237"/>
      <c r="M58" s="189">
        <f t="shared" si="0"/>
        <v>0.1</v>
      </c>
      <c r="O58" s="179"/>
      <c r="P58" s="194"/>
    </row>
    <row r="59" spans="1:16" ht="12.75" customHeight="1">
      <c r="A59" s="209" t="s">
        <v>10</v>
      </c>
      <c r="B59" s="211" t="s">
        <v>741</v>
      </c>
      <c r="C59" s="209" t="s">
        <v>12</v>
      </c>
      <c r="D59" s="232" t="s">
        <v>19</v>
      </c>
      <c r="E59" s="232" t="s">
        <v>14</v>
      </c>
      <c r="F59" s="233" t="s">
        <v>20</v>
      </c>
      <c r="G59" s="234" t="s">
        <v>286</v>
      </c>
      <c r="H59" s="234" t="s">
        <v>342</v>
      </c>
      <c r="I59" s="245"/>
      <c r="J59" s="237"/>
      <c r="K59" s="237">
        <v>0.35</v>
      </c>
      <c r="L59" s="237"/>
      <c r="M59" s="238">
        <f>SUM(I59:L59)</f>
        <v>0.35</v>
      </c>
      <c r="O59" s="179"/>
      <c r="P59" s="194"/>
    </row>
    <row r="60" spans="1:16" ht="25.5" customHeight="1">
      <c r="A60" s="209" t="s">
        <v>10</v>
      </c>
      <c r="B60" s="211" t="s">
        <v>741</v>
      </c>
      <c r="C60" s="209" t="s">
        <v>12</v>
      </c>
      <c r="D60" s="232" t="s">
        <v>83</v>
      </c>
      <c r="E60" s="232" t="s">
        <v>14</v>
      </c>
      <c r="F60" s="233" t="s">
        <v>441</v>
      </c>
      <c r="G60" s="234" t="s">
        <v>442</v>
      </c>
      <c r="H60" s="234" t="s">
        <v>342</v>
      </c>
      <c r="I60" s="245"/>
      <c r="J60" s="237"/>
      <c r="K60" s="237">
        <v>0.1</v>
      </c>
      <c r="L60" s="237"/>
      <c r="M60" s="238">
        <f>SUM(I60:L60)</f>
        <v>0.1</v>
      </c>
      <c r="O60" s="179"/>
      <c r="P60" s="194"/>
    </row>
    <row r="61" spans="1:16" ht="25.5" customHeight="1">
      <c r="A61" s="209" t="s">
        <v>10</v>
      </c>
      <c r="B61" s="211" t="s">
        <v>741</v>
      </c>
      <c r="C61" s="209" t="s">
        <v>12</v>
      </c>
      <c r="D61" s="232" t="s">
        <v>83</v>
      </c>
      <c r="E61" s="232" t="s">
        <v>22</v>
      </c>
      <c r="F61" s="234" t="s">
        <v>443</v>
      </c>
      <c r="G61" s="234" t="s">
        <v>442</v>
      </c>
      <c r="H61" s="234" t="s">
        <v>342</v>
      </c>
      <c r="I61" s="245"/>
      <c r="J61" s="237"/>
      <c r="K61" s="237">
        <v>0.25</v>
      </c>
      <c r="L61" s="237"/>
      <c r="M61" s="238">
        <f>SUM(I61:L61)</f>
        <v>0.25</v>
      </c>
      <c r="O61" s="179"/>
      <c r="P61" s="194"/>
    </row>
    <row r="62" spans="1:16" ht="12.75" customHeight="1">
      <c r="A62" s="209" t="s">
        <v>10</v>
      </c>
      <c r="B62" s="211" t="s">
        <v>741</v>
      </c>
      <c r="C62" s="209" t="s">
        <v>12</v>
      </c>
      <c r="D62" s="232" t="s">
        <v>33</v>
      </c>
      <c r="E62" s="232" t="s">
        <v>14</v>
      </c>
      <c r="F62" s="233" t="s">
        <v>68</v>
      </c>
      <c r="G62" s="234" t="s">
        <v>69</v>
      </c>
      <c r="H62" s="234" t="s">
        <v>342</v>
      </c>
      <c r="I62" s="245"/>
      <c r="J62" s="237"/>
      <c r="K62" s="237">
        <v>0.2</v>
      </c>
      <c r="L62" s="237"/>
      <c r="M62" s="238">
        <f>SUM(I62:L62)</f>
        <v>0.2</v>
      </c>
      <c r="O62" s="179"/>
      <c r="P62" s="194"/>
    </row>
    <row r="63" spans="1:16" ht="12.75" customHeight="1">
      <c r="A63" s="209" t="s">
        <v>10</v>
      </c>
      <c r="B63" s="211" t="s">
        <v>741</v>
      </c>
      <c r="C63" s="209" t="s">
        <v>12</v>
      </c>
      <c r="D63" s="232" t="s">
        <v>33</v>
      </c>
      <c r="E63" s="232" t="s">
        <v>79</v>
      </c>
      <c r="F63" s="233" t="s">
        <v>612</v>
      </c>
      <c r="G63" s="234" t="s">
        <v>69</v>
      </c>
      <c r="H63" s="234" t="s">
        <v>260</v>
      </c>
      <c r="I63" s="245"/>
      <c r="J63" s="237">
        <v>0.5</v>
      </c>
      <c r="K63" s="237"/>
      <c r="L63" s="237"/>
      <c r="M63" s="238">
        <f t="shared" si="0"/>
        <v>0.5</v>
      </c>
      <c r="O63" s="179"/>
      <c r="P63" s="194"/>
    </row>
    <row r="64" spans="1:16" ht="37.5" customHeight="1">
      <c r="A64" s="209" t="s">
        <v>10</v>
      </c>
      <c r="B64" s="211" t="s">
        <v>741</v>
      </c>
      <c r="C64" s="209" t="s">
        <v>12</v>
      </c>
      <c r="D64" s="271" t="s">
        <v>37</v>
      </c>
      <c r="E64" s="243" t="s">
        <v>27</v>
      </c>
      <c r="F64" s="244" t="s">
        <v>229</v>
      </c>
      <c r="G64" s="234" t="s">
        <v>345</v>
      </c>
      <c r="H64" s="234" t="s">
        <v>208</v>
      </c>
      <c r="I64" s="245">
        <v>0.25</v>
      </c>
      <c r="J64" s="237"/>
      <c r="K64" s="237"/>
      <c r="L64" s="237"/>
      <c r="M64" s="238">
        <f t="shared" si="0"/>
        <v>0.25</v>
      </c>
      <c r="O64" s="179"/>
      <c r="P64" s="194"/>
    </row>
    <row r="65" spans="1:16" ht="49.5">
      <c r="A65" s="209" t="s">
        <v>10</v>
      </c>
      <c r="B65" s="211" t="s">
        <v>741</v>
      </c>
      <c r="C65" s="209" t="s">
        <v>12</v>
      </c>
      <c r="D65" s="272" t="s">
        <v>37</v>
      </c>
      <c r="E65" s="272" t="s">
        <v>27</v>
      </c>
      <c r="F65" s="273" t="s">
        <v>229</v>
      </c>
      <c r="G65" s="274" t="s">
        <v>346</v>
      </c>
      <c r="H65" s="274" t="s">
        <v>208</v>
      </c>
      <c r="I65" s="275">
        <v>0.25</v>
      </c>
      <c r="J65" s="276"/>
      <c r="K65" s="276"/>
      <c r="L65" s="276"/>
      <c r="M65" s="277">
        <f t="shared" si="0"/>
        <v>0.25</v>
      </c>
      <c r="O65" s="184"/>
      <c r="P65" s="198"/>
    </row>
    <row r="66" spans="1:16" ht="37.5">
      <c r="A66" s="209" t="s">
        <v>10</v>
      </c>
      <c r="B66" s="211" t="s">
        <v>741</v>
      </c>
      <c r="C66" s="209" t="s">
        <v>12</v>
      </c>
      <c r="D66" s="209" t="s">
        <v>37</v>
      </c>
      <c r="E66" s="209" t="s">
        <v>72</v>
      </c>
      <c r="F66" s="264" t="s">
        <v>291</v>
      </c>
      <c r="G66" s="239" t="s">
        <v>347</v>
      </c>
      <c r="H66" s="239" t="s">
        <v>208</v>
      </c>
      <c r="I66" s="240">
        <v>0.25</v>
      </c>
      <c r="J66" s="241"/>
      <c r="K66" s="241"/>
      <c r="L66" s="241"/>
      <c r="M66" s="242">
        <f t="shared" si="0"/>
        <v>0.25</v>
      </c>
      <c r="O66" s="180"/>
      <c r="P66" s="195"/>
    </row>
    <row r="67" spans="1:17" ht="49.5">
      <c r="A67" s="209" t="s">
        <v>10</v>
      </c>
      <c r="B67" s="211" t="s">
        <v>741</v>
      </c>
      <c r="C67" s="209" t="s">
        <v>12</v>
      </c>
      <c r="D67" s="209" t="s">
        <v>37</v>
      </c>
      <c r="E67" s="209" t="s">
        <v>72</v>
      </c>
      <c r="F67" s="233" t="s">
        <v>71</v>
      </c>
      <c r="G67" s="234" t="s">
        <v>742</v>
      </c>
      <c r="H67" s="234" t="s">
        <v>208</v>
      </c>
      <c r="I67" s="245">
        <v>0.2</v>
      </c>
      <c r="J67" s="237"/>
      <c r="K67" s="237"/>
      <c r="L67" s="237"/>
      <c r="M67" s="238">
        <f t="shared" si="0"/>
        <v>0.2</v>
      </c>
      <c r="O67" s="179"/>
      <c r="P67" s="194"/>
      <c r="Q67" s="12"/>
    </row>
    <row r="68" spans="1:18" ht="37.5">
      <c r="A68" s="209" t="s">
        <v>10</v>
      </c>
      <c r="B68" s="211" t="s">
        <v>741</v>
      </c>
      <c r="C68" s="209" t="s">
        <v>12</v>
      </c>
      <c r="D68" s="209" t="s">
        <v>37</v>
      </c>
      <c r="E68" s="232" t="s">
        <v>41</v>
      </c>
      <c r="F68" s="233" t="s">
        <v>228</v>
      </c>
      <c r="G68" s="234" t="s">
        <v>747</v>
      </c>
      <c r="H68" s="234" t="s">
        <v>208</v>
      </c>
      <c r="I68" s="245">
        <v>0.15</v>
      </c>
      <c r="J68" s="237"/>
      <c r="K68" s="237"/>
      <c r="L68" s="237"/>
      <c r="M68" s="238">
        <f>SUM(I68:L68)</f>
        <v>0.15</v>
      </c>
      <c r="O68" s="179"/>
      <c r="P68" s="194"/>
      <c r="R68" s="6"/>
    </row>
    <row r="69" spans="1:18" ht="12" customHeight="1">
      <c r="A69" s="209" t="s">
        <v>10</v>
      </c>
      <c r="B69" s="211" t="s">
        <v>741</v>
      </c>
      <c r="C69" s="209" t="s">
        <v>12</v>
      </c>
      <c r="D69" s="209" t="s">
        <v>568</v>
      </c>
      <c r="E69" s="232" t="s">
        <v>14</v>
      </c>
      <c r="F69" s="233" t="s">
        <v>569</v>
      </c>
      <c r="G69" s="234" t="s">
        <v>635</v>
      </c>
      <c r="H69" s="234" t="s">
        <v>342</v>
      </c>
      <c r="I69" s="245"/>
      <c r="J69" s="237"/>
      <c r="K69" s="237">
        <v>0.05</v>
      </c>
      <c r="L69" s="237"/>
      <c r="M69" s="238">
        <f t="shared" si="0"/>
        <v>0.05</v>
      </c>
      <c r="O69" s="179"/>
      <c r="P69" s="194"/>
      <c r="R69" s="6"/>
    </row>
    <row r="70" spans="1:16" ht="12.75" customHeight="1">
      <c r="A70" s="209" t="s">
        <v>10</v>
      </c>
      <c r="B70" s="211" t="s">
        <v>741</v>
      </c>
      <c r="C70" s="253" t="s">
        <v>12</v>
      </c>
      <c r="D70" s="254" t="s">
        <v>43</v>
      </c>
      <c r="E70" s="254" t="s">
        <v>44</v>
      </c>
      <c r="F70" s="255" t="s">
        <v>44</v>
      </c>
      <c r="G70" s="256"/>
      <c r="H70" s="257"/>
      <c r="I70" s="258">
        <f>SUM(I58:I69)</f>
        <v>1.0999999999999999</v>
      </c>
      <c r="J70" s="259">
        <f>SUM(J58:J69)</f>
        <v>0.5</v>
      </c>
      <c r="K70" s="259">
        <f>SUM(K58:K69)</f>
        <v>1.05</v>
      </c>
      <c r="L70" s="259"/>
      <c r="M70" s="260">
        <f t="shared" si="0"/>
        <v>2.65</v>
      </c>
      <c r="O70" s="182"/>
      <c r="P70" s="196"/>
    </row>
    <row r="71" spans="1:16" ht="25.5" customHeight="1">
      <c r="A71" s="209" t="s">
        <v>10</v>
      </c>
      <c r="B71" s="211" t="s">
        <v>741</v>
      </c>
      <c r="C71" s="232" t="s">
        <v>45</v>
      </c>
      <c r="D71" s="232" t="s">
        <v>46</v>
      </c>
      <c r="E71" s="232" t="s">
        <v>14</v>
      </c>
      <c r="F71" s="233" t="s">
        <v>74</v>
      </c>
      <c r="G71" s="234" t="s">
        <v>539</v>
      </c>
      <c r="H71" s="234" t="s">
        <v>341</v>
      </c>
      <c r="I71" s="245"/>
      <c r="J71" s="237"/>
      <c r="K71" s="237"/>
      <c r="L71" s="237">
        <v>0.1</v>
      </c>
      <c r="M71" s="238">
        <f t="shared" si="0"/>
        <v>0.1</v>
      </c>
      <c r="O71" s="179"/>
      <c r="P71" s="194"/>
    </row>
    <row r="72" spans="1:16" ht="25.5" customHeight="1">
      <c r="A72" s="209" t="s">
        <v>10</v>
      </c>
      <c r="B72" s="211" t="s">
        <v>741</v>
      </c>
      <c r="C72" s="232" t="s">
        <v>45</v>
      </c>
      <c r="D72" s="232" t="s">
        <v>46</v>
      </c>
      <c r="E72" s="232" t="s">
        <v>14</v>
      </c>
      <c r="F72" s="233" t="s">
        <v>288</v>
      </c>
      <c r="G72" s="234" t="s">
        <v>539</v>
      </c>
      <c r="H72" s="234" t="s">
        <v>341</v>
      </c>
      <c r="I72" s="245"/>
      <c r="J72" s="237"/>
      <c r="K72" s="237"/>
      <c r="L72" s="237">
        <v>0.1</v>
      </c>
      <c r="M72" s="238">
        <f>SUM(I72:L72)</f>
        <v>0.1</v>
      </c>
      <c r="O72" s="179"/>
      <c r="P72" s="194"/>
    </row>
    <row r="73" spans="1:16" ht="25.5" customHeight="1">
      <c r="A73" s="209" t="s">
        <v>10</v>
      </c>
      <c r="B73" s="211" t="s">
        <v>741</v>
      </c>
      <c r="C73" s="232" t="s">
        <v>45</v>
      </c>
      <c r="D73" s="232" t="s">
        <v>46</v>
      </c>
      <c r="E73" s="232" t="s">
        <v>27</v>
      </c>
      <c r="F73" s="233" t="s">
        <v>542</v>
      </c>
      <c r="G73" s="234" t="s">
        <v>543</v>
      </c>
      <c r="H73" s="234" t="s">
        <v>341</v>
      </c>
      <c r="I73" s="245"/>
      <c r="J73" s="237"/>
      <c r="K73" s="237"/>
      <c r="L73" s="237">
        <v>0.1</v>
      </c>
      <c r="M73" s="238">
        <f>SUM(I73:L73)</f>
        <v>0.1</v>
      </c>
      <c r="O73" s="179"/>
      <c r="P73" s="194"/>
    </row>
    <row r="74" spans="1:16" ht="12.75" customHeight="1">
      <c r="A74" s="209" t="s">
        <v>10</v>
      </c>
      <c r="B74" s="211" t="s">
        <v>741</v>
      </c>
      <c r="C74" s="232" t="s">
        <v>45</v>
      </c>
      <c r="D74" s="232" t="s">
        <v>172</v>
      </c>
      <c r="E74" s="232" t="s">
        <v>14</v>
      </c>
      <c r="F74" s="233" t="s">
        <v>173</v>
      </c>
      <c r="G74" s="234" t="s">
        <v>286</v>
      </c>
      <c r="H74" s="234" t="s">
        <v>341</v>
      </c>
      <c r="I74" s="245"/>
      <c r="J74" s="237"/>
      <c r="K74" s="237"/>
      <c r="L74" s="237">
        <v>0.35</v>
      </c>
      <c r="M74" s="238">
        <f t="shared" si="0"/>
        <v>0.35</v>
      </c>
      <c r="O74" s="179"/>
      <c r="P74" s="194"/>
    </row>
    <row r="75" spans="1:17" ht="25.5" customHeight="1">
      <c r="A75" s="209" t="s">
        <v>10</v>
      </c>
      <c r="B75" s="211" t="s">
        <v>741</v>
      </c>
      <c r="C75" s="232" t="s">
        <v>45</v>
      </c>
      <c r="D75" s="232" t="s">
        <v>172</v>
      </c>
      <c r="E75" s="232" t="s">
        <v>14</v>
      </c>
      <c r="F75" s="233" t="s">
        <v>263</v>
      </c>
      <c r="G75" s="234" t="s">
        <v>516</v>
      </c>
      <c r="H75" s="234" t="s">
        <v>341</v>
      </c>
      <c r="I75" s="245"/>
      <c r="J75" s="237"/>
      <c r="K75" s="237"/>
      <c r="L75" s="237">
        <v>0.15</v>
      </c>
      <c r="M75" s="238">
        <f>SUM(I75:L75)</f>
        <v>0.15</v>
      </c>
      <c r="O75" s="179"/>
      <c r="P75" s="194"/>
      <c r="Q75" t="s">
        <v>213</v>
      </c>
    </row>
    <row r="76" spans="1:16" ht="25.5" customHeight="1">
      <c r="A76" s="209" t="s">
        <v>10</v>
      </c>
      <c r="B76" s="211" t="s">
        <v>741</v>
      </c>
      <c r="C76" s="232" t="s">
        <v>45</v>
      </c>
      <c r="D76" s="232" t="s">
        <v>60</v>
      </c>
      <c r="E76" s="232" t="s">
        <v>79</v>
      </c>
      <c r="F76" s="233" t="s">
        <v>655</v>
      </c>
      <c r="G76" s="234" t="s">
        <v>656</v>
      </c>
      <c r="H76" s="234" t="s">
        <v>341</v>
      </c>
      <c r="I76" s="245"/>
      <c r="J76" s="237"/>
      <c r="K76" s="237"/>
      <c r="L76" s="237">
        <v>0.1</v>
      </c>
      <c r="M76" s="238">
        <f>SUM(I76:L76)</f>
        <v>0.1</v>
      </c>
      <c r="O76" s="179"/>
      <c r="P76" s="194"/>
    </row>
    <row r="77" spans="1:16" ht="25.5" customHeight="1">
      <c r="A77" s="209" t="s">
        <v>10</v>
      </c>
      <c r="B77" s="211" t="s">
        <v>741</v>
      </c>
      <c r="C77" s="209" t="s">
        <v>45</v>
      </c>
      <c r="D77" s="232" t="s">
        <v>47</v>
      </c>
      <c r="E77" s="232" t="s">
        <v>22</v>
      </c>
      <c r="F77" s="233" t="s">
        <v>227</v>
      </c>
      <c r="G77" s="234" t="s">
        <v>772</v>
      </c>
      <c r="H77" s="234" t="s">
        <v>341</v>
      </c>
      <c r="I77" s="245"/>
      <c r="J77" s="237"/>
      <c r="K77" s="237"/>
      <c r="L77" s="237">
        <v>0.1</v>
      </c>
      <c r="M77" s="238">
        <f>SUM(I77:L77)</f>
        <v>0.1</v>
      </c>
      <c r="O77" s="179"/>
      <c r="P77" s="194"/>
    </row>
    <row r="78" spans="1:16" s="205" customFormat="1" ht="25.5" customHeight="1">
      <c r="A78" s="209" t="s">
        <v>10</v>
      </c>
      <c r="B78" s="211" t="s">
        <v>741</v>
      </c>
      <c r="C78" s="209" t="s">
        <v>45</v>
      </c>
      <c r="D78" s="232" t="s">
        <v>425</v>
      </c>
      <c r="E78" s="232" t="s">
        <v>22</v>
      </c>
      <c r="F78" s="233" t="s">
        <v>426</v>
      </c>
      <c r="G78" s="234" t="s">
        <v>648</v>
      </c>
      <c r="H78" s="234" t="s">
        <v>341</v>
      </c>
      <c r="I78" s="245"/>
      <c r="J78" s="237"/>
      <c r="K78" s="237"/>
      <c r="L78" s="237">
        <v>0.15</v>
      </c>
      <c r="M78" s="238">
        <f t="shared" si="0"/>
        <v>0.15</v>
      </c>
      <c r="O78" s="189"/>
      <c r="P78" s="201"/>
    </row>
    <row r="79" spans="1:16" ht="12.75" customHeight="1">
      <c r="A79" s="209" t="s">
        <v>10</v>
      </c>
      <c r="B79" s="211" t="s">
        <v>741</v>
      </c>
      <c r="C79" s="209" t="s">
        <v>45</v>
      </c>
      <c r="D79" s="232" t="s">
        <v>52</v>
      </c>
      <c r="E79" s="232" t="s">
        <v>22</v>
      </c>
      <c r="F79" s="233" t="str">
        <f>UPPER("O’Murchadha, Aongus")</f>
        <v>O’MURCHADHA, AONGUS</v>
      </c>
      <c r="G79" s="234" t="s">
        <v>292</v>
      </c>
      <c r="H79" s="234" t="s">
        <v>341</v>
      </c>
      <c r="I79" s="245"/>
      <c r="J79" s="237"/>
      <c r="K79" s="237"/>
      <c r="L79" s="237">
        <v>0.1</v>
      </c>
      <c r="M79" s="238">
        <f t="shared" si="0"/>
        <v>0.1</v>
      </c>
      <c r="O79" s="179"/>
      <c r="P79" s="194"/>
    </row>
    <row r="80" spans="1:16" ht="12.75" customHeight="1">
      <c r="A80" s="209" t="s">
        <v>10</v>
      </c>
      <c r="B80" s="211" t="s">
        <v>741</v>
      </c>
      <c r="C80" s="209" t="s">
        <v>45</v>
      </c>
      <c r="D80" s="232" t="s">
        <v>77</v>
      </c>
      <c r="E80" s="232" t="s">
        <v>27</v>
      </c>
      <c r="F80" s="233" t="s">
        <v>78</v>
      </c>
      <c r="G80" s="234" t="s">
        <v>75</v>
      </c>
      <c r="H80" s="234" t="s">
        <v>341</v>
      </c>
      <c r="I80" s="245"/>
      <c r="J80" s="237"/>
      <c r="K80" s="237"/>
      <c r="L80" s="237">
        <v>0.05</v>
      </c>
      <c r="M80" s="238">
        <f aca="true" t="shared" si="1" ref="M80:M149">SUM(I80:L80)</f>
        <v>0.05</v>
      </c>
      <c r="O80" s="179"/>
      <c r="P80" s="194"/>
    </row>
    <row r="81" spans="1:16" ht="12.75" customHeight="1">
      <c r="A81" s="209" t="s">
        <v>10</v>
      </c>
      <c r="B81" s="211" t="s">
        <v>741</v>
      </c>
      <c r="C81" s="209" t="s">
        <v>45</v>
      </c>
      <c r="D81" s="209" t="s">
        <v>77</v>
      </c>
      <c r="E81" s="232" t="s">
        <v>79</v>
      </c>
      <c r="F81" s="233" t="s">
        <v>80</v>
      </c>
      <c r="G81" s="234" t="s">
        <v>75</v>
      </c>
      <c r="H81" s="234" t="s">
        <v>341</v>
      </c>
      <c r="I81" s="245"/>
      <c r="J81" s="237"/>
      <c r="K81" s="237"/>
      <c r="L81" s="237">
        <v>0.05</v>
      </c>
      <c r="M81" s="238">
        <f t="shared" si="1"/>
        <v>0.05</v>
      </c>
      <c r="O81" s="179"/>
      <c r="P81" s="194"/>
    </row>
    <row r="82" spans="1:16" ht="12.75" customHeight="1">
      <c r="A82" s="209" t="s">
        <v>10</v>
      </c>
      <c r="B82" s="211" t="s">
        <v>741</v>
      </c>
      <c r="C82" s="253" t="s">
        <v>45</v>
      </c>
      <c r="D82" s="254" t="s">
        <v>64</v>
      </c>
      <c r="E82" s="254" t="s">
        <v>44</v>
      </c>
      <c r="F82" s="255" t="s">
        <v>44</v>
      </c>
      <c r="G82" s="256"/>
      <c r="H82" s="257"/>
      <c r="I82" s="258"/>
      <c r="J82" s="259"/>
      <c r="K82" s="259"/>
      <c r="L82" s="259">
        <f>SUM(L71:L81)</f>
        <v>1.35</v>
      </c>
      <c r="M82" s="260">
        <f t="shared" si="1"/>
        <v>1.35</v>
      </c>
      <c r="O82" s="182"/>
      <c r="P82" s="196"/>
    </row>
    <row r="83" spans="1:16" ht="12.75" customHeight="1">
      <c r="A83" s="209" t="s">
        <v>10</v>
      </c>
      <c r="B83" s="265" t="s">
        <v>741</v>
      </c>
      <c r="C83" s="266" t="s">
        <v>65</v>
      </c>
      <c r="D83" s="266" t="s">
        <v>44</v>
      </c>
      <c r="E83" s="266" t="s">
        <v>44</v>
      </c>
      <c r="F83" s="255" t="s">
        <v>44</v>
      </c>
      <c r="G83" s="256"/>
      <c r="H83" s="267"/>
      <c r="I83" s="268">
        <f>I70</f>
        <v>1.0999999999999999</v>
      </c>
      <c r="J83" s="269">
        <f>J70</f>
        <v>0.5</v>
      </c>
      <c r="K83" s="269">
        <f>K70</f>
        <v>1.05</v>
      </c>
      <c r="L83" s="269">
        <f>L82</f>
        <v>1.35</v>
      </c>
      <c r="M83" s="270">
        <f t="shared" si="1"/>
        <v>4</v>
      </c>
      <c r="O83" s="183"/>
      <c r="P83" s="197"/>
    </row>
    <row r="84" spans="1:16" ht="38.25" customHeight="1">
      <c r="A84" s="209" t="s">
        <v>10</v>
      </c>
      <c r="B84" s="235" t="s">
        <v>81</v>
      </c>
      <c r="C84" s="232" t="s">
        <v>12</v>
      </c>
      <c r="D84" s="232" t="s">
        <v>37</v>
      </c>
      <c r="E84" s="232" t="s">
        <v>41</v>
      </c>
      <c r="F84" s="233" t="s">
        <v>228</v>
      </c>
      <c r="G84" s="234" t="s">
        <v>348</v>
      </c>
      <c r="H84" s="234" t="s">
        <v>208</v>
      </c>
      <c r="I84" s="245">
        <v>0.2</v>
      </c>
      <c r="J84" s="237"/>
      <c r="K84" s="237"/>
      <c r="L84" s="237"/>
      <c r="M84" s="238">
        <f t="shared" si="1"/>
        <v>0.2</v>
      </c>
      <c r="O84" s="179"/>
      <c r="P84" s="194"/>
    </row>
    <row r="85" spans="1:16" ht="12.75" customHeight="1">
      <c r="A85" s="209" t="s">
        <v>10</v>
      </c>
      <c r="B85" s="211" t="s">
        <v>81</v>
      </c>
      <c r="C85" s="253" t="s">
        <v>12</v>
      </c>
      <c r="D85" s="254" t="s">
        <v>43</v>
      </c>
      <c r="E85" s="254" t="s">
        <v>44</v>
      </c>
      <c r="F85" s="255" t="s">
        <v>44</v>
      </c>
      <c r="G85" s="256"/>
      <c r="H85" s="257"/>
      <c r="I85" s="258">
        <f>I84</f>
        <v>0.2</v>
      </c>
      <c r="J85" s="259"/>
      <c r="K85" s="259"/>
      <c r="L85" s="259"/>
      <c r="M85" s="260">
        <f t="shared" si="1"/>
        <v>0.2</v>
      </c>
      <c r="O85" s="182"/>
      <c r="P85" s="196"/>
    </row>
    <row r="86" spans="1:16" ht="12.75" customHeight="1">
      <c r="A86" s="209" t="s">
        <v>10</v>
      </c>
      <c r="B86" s="265" t="s">
        <v>81</v>
      </c>
      <c r="C86" s="266" t="s">
        <v>65</v>
      </c>
      <c r="D86" s="266" t="s">
        <v>44</v>
      </c>
      <c r="E86" s="266" t="s">
        <v>44</v>
      </c>
      <c r="F86" s="255" t="s">
        <v>44</v>
      </c>
      <c r="G86" s="256"/>
      <c r="H86" s="267"/>
      <c r="I86" s="268">
        <f>I85</f>
        <v>0.2</v>
      </c>
      <c r="J86" s="269">
        <f>J85</f>
        <v>0</v>
      </c>
      <c r="K86" s="269">
        <f>K85</f>
        <v>0</v>
      </c>
      <c r="L86" s="269"/>
      <c r="M86" s="270">
        <f t="shared" si="1"/>
        <v>0.2</v>
      </c>
      <c r="O86" s="183"/>
      <c r="P86" s="197"/>
    </row>
    <row r="87" spans="1:16" ht="12.75" customHeight="1">
      <c r="A87" s="209" t="s">
        <v>10</v>
      </c>
      <c r="B87" s="211" t="s">
        <v>82</v>
      </c>
      <c r="C87" s="209" t="s">
        <v>12</v>
      </c>
      <c r="D87" s="232" t="s">
        <v>19</v>
      </c>
      <c r="E87" s="232" t="s">
        <v>14</v>
      </c>
      <c r="F87" s="233" t="s">
        <v>20</v>
      </c>
      <c r="G87" s="234" t="s">
        <v>26</v>
      </c>
      <c r="H87" s="234" t="s">
        <v>342</v>
      </c>
      <c r="I87" s="245"/>
      <c r="J87" s="237"/>
      <c r="K87" s="237">
        <v>0.05</v>
      </c>
      <c r="L87" s="237"/>
      <c r="M87" s="238">
        <f t="shared" si="1"/>
        <v>0.05</v>
      </c>
      <c r="O87" s="179"/>
      <c r="P87" s="194"/>
    </row>
    <row r="88" spans="1:16" ht="12.75" customHeight="1">
      <c r="A88" s="209" t="s">
        <v>10</v>
      </c>
      <c r="B88" s="211" t="s">
        <v>82</v>
      </c>
      <c r="C88" s="209" t="s">
        <v>12</v>
      </c>
      <c r="D88" s="232" t="s">
        <v>530</v>
      </c>
      <c r="E88" s="209" t="s">
        <v>14</v>
      </c>
      <c r="F88" s="233" t="s">
        <v>84</v>
      </c>
      <c r="G88" s="234" t="s">
        <v>26</v>
      </c>
      <c r="H88" s="234" t="s">
        <v>342</v>
      </c>
      <c r="I88" s="245"/>
      <c r="J88" s="237"/>
      <c r="K88" s="248">
        <v>0.05</v>
      </c>
      <c r="L88" s="237"/>
      <c r="M88" s="238">
        <f>SUM(I88:L88)</f>
        <v>0.05</v>
      </c>
      <c r="O88" s="179"/>
      <c r="P88" s="194"/>
    </row>
    <row r="89" spans="1:16" ht="12.75" customHeight="1">
      <c r="A89" s="209" t="s">
        <v>10</v>
      </c>
      <c r="B89" s="211" t="s">
        <v>82</v>
      </c>
      <c r="C89" s="209" t="s">
        <v>12</v>
      </c>
      <c r="D89" s="232" t="s">
        <v>565</v>
      </c>
      <c r="E89" s="209" t="s">
        <v>14</v>
      </c>
      <c r="F89" s="233" t="s">
        <v>564</v>
      </c>
      <c r="G89" s="234" t="s">
        <v>26</v>
      </c>
      <c r="H89" s="234" t="s">
        <v>342</v>
      </c>
      <c r="I89" s="245"/>
      <c r="J89" s="237"/>
      <c r="K89" s="248">
        <v>0.05</v>
      </c>
      <c r="L89" s="237"/>
      <c r="M89" s="238">
        <f t="shared" si="1"/>
        <v>0.05</v>
      </c>
      <c r="O89" s="179"/>
      <c r="P89" s="194"/>
    </row>
    <row r="90" spans="1:16" ht="12.75" customHeight="1">
      <c r="A90" s="209" t="s">
        <v>10</v>
      </c>
      <c r="B90" s="211" t="s">
        <v>82</v>
      </c>
      <c r="C90" s="209" t="s">
        <v>12</v>
      </c>
      <c r="D90" s="232" t="s">
        <v>24</v>
      </c>
      <c r="E90" s="232" t="s">
        <v>14</v>
      </c>
      <c r="F90" s="233" t="s">
        <v>25</v>
      </c>
      <c r="G90" s="234" t="s">
        <v>26</v>
      </c>
      <c r="H90" s="234" t="s">
        <v>342</v>
      </c>
      <c r="I90" s="245"/>
      <c r="J90" s="237"/>
      <c r="K90" s="237">
        <v>0.1</v>
      </c>
      <c r="L90" s="237"/>
      <c r="M90" s="238">
        <f>SUM(I90:L90)</f>
        <v>0.1</v>
      </c>
      <c r="O90" s="179"/>
      <c r="P90" s="194"/>
    </row>
    <row r="91" spans="1:16" ht="12.75" customHeight="1">
      <c r="A91" s="209" t="s">
        <v>10</v>
      </c>
      <c r="B91" s="211" t="s">
        <v>82</v>
      </c>
      <c r="C91" s="209" t="s">
        <v>12</v>
      </c>
      <c r="D91" s="232" t="s">
        <v>30</v>
      </c>
      <c r="E91" s="232" t="s">
        <v>22</v>
      </c>
      <c r="F91" s="233" t="s">
        <v>626</v>
      </c>
      <c r="G91" s="234" t="s">
        <v>627</v>
      </c>
      <c r="H91" s="234" t="s">
        <v>342</v>
      </c>
      <c r="I91" s="245"/>
      <c r="J91" s="237"/>
      <c r="K91" s="237">
        <v>0.1</v>
      </c>
      <c r="L91" s="237"/>
      <c r="M91" s="238">
        <f>SUM(I91:L91)</f>
        <v>0.1</v>
      </c>
      <c r="O91" s="179"/>
      <c r="P91" s="194"/>
    </row>
    <row r="92" spans="1:16" ht="12.75" customHeight="1">
      <c r="A92" s="209" t="s">
        <v>10</v>
      </c>
      <c r="B92" s="211" t="s">
        <v>82</v>
      </c>
      <c r="C92" s="209" t="s">
        <v>12</v>
      </c>
      <c r="D92" s="232" t="s">
        <v>33</v>
      </c>
      <c r="E92" s="232" t="s">
        <v>14</v>
      </c>
      <c r="F92" s="233" t="s">
        <v>85</v>
      </c>
      <c r="G92" s="234" t="s">
        <v>26</v>
      </c>
      <c r="H92" s="234" t="s">
        <v>342</v>
      </c>
      <c r="I92" s="245"/>
      <c r="J92" s="237"/>
      <c r="K92" s="237">
        <v>0.1</v>
      </c>
      <c r="L92" s="237"/>
      <c r="M92" s="238">
        <f t="shared" si="1"/>
        <v>0.1</v>
      </c>
      <c r="O92" s="179"/>
      <c r="P92" s="194"/>
    </row>
    <row r="93" spans="1:16" ht="37.5" customHeight="1">
      <c r="A93" s="209" t="s">
        <v>10</v>
      </c>
      <c r="B93" s="211" t="s">
        <v>82</v>
      </c>
      <c r="C93" s="209" t="s">
        <v>12</v>
      </c>
      <c r="D93" s="278" t="s">
        <v>37</v>
      </c>
      <c r="E93" s="279" t="s">
        <v>42</v>
      </c>
      <c r="F93" s="233" t="s">
        <v>337</v>
      </c>
      <c r="G93" s="234" t="s">
        <v>731</v>
      </c>
      <c r="H93" s="234" t="s">
        <v>208</v>
      </c>
      <c r="I93" s="245">
        <v>0.25</v>
      </c>
      <c r="J93" s="237"/>
      <c r="K93" s="237"/>
      <c r="L93" s="237"/>
      <c r="M93" s="238">
        <f t="shared" si="1"/>
        <v>0.25</v>
      </c>
      <c r="O93" s="179"/>
      <c r="P93" s="194"/>
    </row>
    <row r="94" spans="1:16" ht="37.5" customHeight="1">
      <c r="A94" s="209" t="s">
        <v>10</v>
      </c>
      <c r="B94" s="211" t="s">
        <v>82</v>
      </c>
      <c r="C94" s="209" t="s">
        <v>12</v>
      </c>
      <c r="D94" s="278" t="s">
        <v>37</v>
      </c>
      <c r="E94" s="279" t="s">
        <v>42</v>
      </c>
      <c r="F94" s="233" t="s">
        <v>749</v>
      </c>
      <c r="G94" s="234" t="s">
        <v>732</v>
      </c>
      <c r="H94" s="234" t="s">
        <v>208</v>
      </c>
      <c r="I94" s="245">
        <v>0.75</v>
      </c>
      <c r="J94" s="237"/>
      <c r="K94" s="237"/>
      <c r="L94" s="237"/>
      <c r="M94" s="238">
        <f>SUM(I94:L94)</f>
        <v>0.75</v>
      </c>
      <c r="O94" s="179"/>
      <c r="P94" s="194"/>
    </row>
    <row r="95" spans="1:16" ht="24.75" customHeight="1">
      <c r="A95" s="209" t="s">
        <v>10</v>
      </c>
      <c r="B95" s="211" t="s">
        <v>82</v>
      </c>
      <c r="C95" s="209" t="s">
        <v>12</v>
      </c>
      <c r="D95" s="278" t="s">
        <v>37</v>
      </c>
      <c r="E95" s="279" t="s">
        <v>42</v>
      </c>
      <c r="F95" s="233" t="s">
        <v>750</v>
      </c>
      <c r="G95" s="234" t="s">
        <v>751</v>
      </c>
      <c r="H95" s="234" t="s">
        <v>208</v>
      </c>
      <c r="I95" s="245">
        <v>0.35</v>
      </c>
      <c r="J95" s="237"/>
      <c r="K95" s="237"/>
      <c r="L95" s="237"/>
      <c r="M95" s="238">
        <f t="shared" si="1"/>
        <v>0.35</v>
      </c>
      <c r="O95" s="179"/>
      <c r="P95" s="194"/>
    </row>
    <row r="96" spans="1:16" ht="12" customHeight="1">
      <c r="A96" s="209" t="s">
        <v>10</v>
      </c>
      <c r="B96" s="211" t="s">
        <v>82</v>
      </c>
      <c r="C96" s="209" t="s">
        <v>12</v>
      </c>
      <c r="D96" s="232" t="s">
        <v>86</v>
      </c>
      <c r="E96" s="232" t="s">
        <v>14</v>
      </c>
      <c r="F96" s="233" t="s">
        <v>87</v>
      </c>
      <c r="G96" s="358" t="s">
        <v>778</v>
      </c>
      <c r="H96" s="358" t="s">
        <v>342</v>
      </c>
      <c r="I96" s="357"/>
      <c r="J96" s="237"/>
      <c r="K96" s="359">
        <v>0.1</v>
      </c>
      <c r="L96" s="237"/>
      <c r="M96" s="189">
        <f>SUM(I96:L96)</f>
        <v>0.1</v>
      </c>
      <c r="O96" s="179"/>
      <c r="P96" s="194"/>
    </row>
    <row r="97" spans="1:16" ht="24.75" customHeight="1">
      <c r="A97" s="209" t="s">
        <v>10</v>
      </c>
      <c r="B97" s="211" t="s">
        <v>82</v>
      </c>
      <c r="C97" s="209" t="s">
        <v>12</v>
      </c>
      <c r="D97" s="232" t="s">
        <v>86</v>
      </c>
      <c r="E97" s="232" t="s">
        <v>14</v>
      </c>
      <c r="F97" s="233" t="s">
        <v>87</v>
      </c>
      <c r="G97" s="234" t="s">
        <v>344</v>
      </c>
      <c r="H97" s="234" t="s">
        <v>208</v>
      </c>
      <c r="I97" s="357">
        <v>0.05</v>
      </c>
      <c r="J97" s="237"/>
      <c r="K97" s="237"/>
      <c r="L97" s="237"/>
      <c r="M97" s="189">
        <f t="shared" si="1"/>
        <v>0.05</v>
      </c>
      <c r="O97" s="179"/>
      <c r="P97" s="194"/>
    </row>
    <row r="98" spans="1:16" ht="12.75" customHeight="1">
      <c r="A98" s="209" t="s">
        <v>10</v>
      </c>
      <c r="B98" s="211" t="s">
        <v>82</v>
      </c>
      <c r="C98" s="253" t="s">
        <v>12</v>
      </c>
      <c r="D98" s="254" t="s">
        <v>43</v>
      </c>
      <c r="E98" s="254" t="s">
        <v>44</v>
      </c>
      <c r="F98" s="255" t="s">
        <v>44</v>
      </c>
      <c r="G98" s="256"/>
      <c r="H98" s="257"/>
      <c r="I98" s="258">
        <f>SUM(I87:I97)</f>
        <v>1.4000000000000001</v>
      </c>
      <c r="J98" s="259">
        <f>SUM(J87:J97)</f>
        <v>0</v>
      </c>
      <c r="K98" s="259">
        <f>SUM(K87:K97)</f>
        <v>0.5499999999999999</v>
      </c>
      <c r="L98" s="259"/>
      <c r="M98" s="260">
        <f t="shared" si="1"/>
        <v>1.9500000000000002</v>
      </c>
      <c r="O98" s="182"/>
      <c r="P98" s="196"/>
    </row>
    <row r="99" spans="1:16" ht="24.75" customHeight="1">
      <c r="A99" s="209" t="s">
        <v>10</v>
      </c>
      <c r="B99" s="211" t="s">
        <v>82</v>
      </c>
      <c r="C99" s="280" t="s">
        <v>45</v>
      </c>
      <c r="D99" s="280" t="s">
        <v>471</v>
      </c>
      <c r="E99" s="262" t="s">
        <v>14</v>
      </c>
      <c r="F99" s="233" t="s">
        <v>472</v>
      </c>
      <c r="G99" s="234" t="s">
        <v>785</v>
      </c>
      <c r="H99" s="234" t="s">
        <v>341</v>
      </c>
      <c r="I99" s="245"/>
      <c r="J99" s="237"/>
      <c r="K99" s="237"/>
      <c r="L99" s="359">
        <v>0.05</v>
      </c>
      <c r="M99" s="189">
        <f aca="true" t="shared" si="2" ref="M99:M105">SUM(I99:L99)</f>
        <v>0.05</v>
      </c>
      <c r="O99" s="179"/>
      <c r="P99" s="194"/>
    </row>
    <row r="100" spans="1:16" ht="24.75" customHeight="1">
      <c r="A100" s="209" t="s">
        <v>10</v>
      </c>
      <c r="B100" s="211" t="s">
        <v>82</v>
      </c>
      <c r="C100" s="209" t="s">
        <v>45</v>
      </c>
      <c r="D100" s="280" t="s">
        <v>471</v>
      </c>
      <c r="E100" s="281" t="s">
        <v>79</v>
      </c>
      <c r="F100" s="233" t="s">
        <v>473</v>
      </c>
      <c r="G100" s="234" t="s">
        <v>786</v>
      </c>
      <c r="H100" s="234" t="s">
        <v>341</v>
      </c>
      <c r="I100" s="245"/>
      <c r="J100" s="237"/>
      <c r="K100" s="237"/>
      <c r="L100" s="237">
        <v>0.1</v>
      </c>
      <c r="M100" s="238">
        <f t="shared" si="2"/>
        <v>0.1</v>
      </c>
      <c r="O100" s="179"/>
      <c r="P100" s="194"/>
    </row>
    <row r="101" spans="1:16" ht="12.75" customHeight="1">
      <c r="A101" s="209" t="s">
        <v>10</v>
      </c>
      <c r="B101" s="211" t="s">
        <v>82</v>
      </c>
      <c r="C101" s="209" t="s">
        <v>45</v>
      </c>
      <c r="D101" s="281" t="s">
        <v>53</v>
      </c>
      <c r="E101" s="281" t="s">
        <v>14</v>
      </c>
      <c r="F101" s="233" t="s">
        <v>56</v>
      </c>
      <c r="G101" s="234" t="s">
        <v>26</v>
      </c>
      <c r="H101" s="234" t="s">
        <v>341</v>
      </c>
      <c r="I101" s="245"/>
      <c r="J101" s="237"/>
      <c r="K101" s="237"/>
      <c r="L101" s="237">
        <v>0.05</v>
      </c>
      <c r="M101" s="238">
        <f t="shared" si="2"/>
        <v>0.05</v>
      </c>
      <c r="O101" s="179"/>
      <c r="P101" s="194"/>
    </row>
    <row r="102" spans="1:16" ht="12.75" customHeight="1">
      <c r="A102" s="209" t="s">
        <v>10</v>
      </c>
      <c r="B102" s="211" t="s">
        <v>82</v>
      </c>
      <c r="C102" s="209" t="s">
        <v>45</v>
      </c>
      <c r="D102" s="232" t="s">
        <v>53</v>
      </c>
      <c r="E102" s="232" t="s">
        <v>14</v>
      </c>
      <c r="F102" s="233" t="s">
        <v>54</v>
      </c>
      <c r="G102" s="234" t="s">
        <v>26</v>
      </c>
      <c r="H102" s="234" t="s">
        <v>341</v>
      </c>
      <c r="I102" s="245"/>
      <c r="J102" s="237"/>
      <c r="K102" s="237"/>
      <c r="L102" s="237">
        <v>0.05</v>
      </c>
      <c r="M102" s="238">
        <f t="shared" si="2"/>
        <v>0.05</v>
      </c>
      <c r="O102" s="179"/>
      <c r="P102" s="194"/>
    </row>
    <row r="103" spans="1:16" ht="12.75" customHeight="1">
      <c r="A103" s="209" t="s">
        <v>10</v>
      </c>
      <c r="B103" s="211" t="s">
        <v>82</v>
      </c>
      <c r="C103" s="209" t="s">
        <v>45</v>
      </c>
      <c r="D103" s="232" t="s">
        <v>425</v>
      </c>
      <c r="E103" s="232" t="s">
        <v>14</v>
      </c>
      <c r="F103" s="233" t="s">
        <v>115</v>
      </c>
      <c r="G103" s="234" t="s">
        <v>26</v>
      </c>
      <c r="H103" s="234" t="s">
        <v>341</v>
      </c>
      <c r="I103" s="245"/>
      <c r="J103" s="237"/>
      <c r="K103" s="237"/>
      <c r="L103" s="237">
        <v>0.05</v>
      </c>
      <c r="M103" s="238">
        <f t="shared" si="2"/>
        <v>0.05</v>
      </c>
      <c r="O103" s="179"/>
      <c r="P103" s="194"/>
    </row>
    <row r="104" spans="1:16" ht="12.75" customHeight="1">
      <c r="A104" s="209" t="s">
        <v>10</v>
      </c>
      <c r="B104" s="211" t="s">
        <v>82</v>
      </c>
      <c r="C104" s="253" t="s">
        <v>45</v>
      </c>
      <c r="D104" s="254" t="s">
        <v>64</v>
      </c>
      <c r="E104" s="254"/>
      <c r="F104" s="255"/>
      <c r="G104" s="256"/>
      <c r="H104" s="257"/>
      <c r="I104" s="258"/>
      <c r="J104" s="259"/>
      <c r="K104" s="259"/>
      <c r="L104" s="259">
        <f>SUM(L99:L103)</f>
        <v>0.3</v>
      </c>
      <c r="M104" s="260">
        <f t="shared" si="2"/>
        <v>0.3</v>
      </c>
      <c r="O104" s="182"/>
      <c r="P104" s="196"/>
    </row>
    <row r="105" spans="1:16" ht="12.75" customHeight="1">
      <c r="A105" s="209" t="s">
        <v>10</v>
      </c>
      <c r="B105" s="265" t="s">
        <v>82</v>
      </c>
      <c r="C105" s="266" t="s">
        <v>65</v>
      </c>
      <c r="D105" s="266" t="s">
        <v>44</v>
      </c>
      <c r="E105" s="266" t="s">
        <v>44</v>
      </c>
      <c r="F105" s="255" t="s">
        <v>44</v>
      </c>
      <c r="G105" s="256"/>
      <c r="H105" s="267"/>
      <c r="I105" s="268">
        <f>I98</f>
        <v>1.4000000000000001</v>
      </c>
      <c r="J105" s="269">
        <f>J98</f>
        <v>0</v>
      </c>
      <c r="K105" s="269">
        <f>K98</f>
        <v>0.5499999999999999</v>
      </c>
      <c r="L105" s="269">
        <f>L104</f>
        <v>0.3</v>
      </c>
      <c r="M105" s="270">
        <f t="shared" si="2"/>
        <v>2.25</v>
      </c>
      <c r="O105" s="183"/>
      <c r="P105" s="197"/>
    </row>
    <row r="106" spans="1:16" ht="19.5" customHeight="1">
      <c r="A106" s="282" t="s">
        <v>10</v>
      </c>
      <c r="B106" s="283" t="s">
        <v>88</v>
      </c>
      <c r="C106" s="284" t="s">
        <v>44</v>
      </c>
      <c r="D106" s="284" t="s">
        <v>44</v>
      </c>
      <c r="E106" s="284" t="s">
        <v>44</v>
      </c>
      <c r="F106" s="255" t="s">
        <v>44</v>
      </c>
      <c r="G106" s="256"/>
      <c r="H106" s="285"/>
      <c r="I106" s="286">
        <f>SUMIF($C$2:$C$105,"WBS L3 Total",I$2:I$98)</f>
        <v>5.28</v>
      </c>
      <c r="J106" s="287">
        <f>SUMIF($C$2:$C$105,"WBS L3 Total",J$2:J$98)</f>
        <v>1.05</v>
      </c>
      <c r="K106" s="287">
        <f>SUMIF($C$2:$C$105,"WBS L3 Total",K$2:K$98)</f>
        <v>3.83</v>
      </c>
      <c r="L106" s="287">
        <f>SUMIF($C$2:$C$105,"WBS L3 Total",L$2:L$105)</f>
        <v>5.3500000000000005</v>
      </c>
      <c r="M106" s="288">
        <f t="shared" si="1"/>
        <v>15.510000000000002</v>
      </c>
      <c r="N106" s="190"/>
      <c r="O106" s="185"/>
      <c r="P106" s="199"/>
    </row>
    <row r="107" spans="1:16" ht="24" customHeight="1">
      <c r="A107" s="209" t="s">
        <v>89</v>
      </c>
      <c r="B107" s="211" t="s">
        <v>89</v>
      </c>
      <c r="C107" s="209" t="s">
        <v>12</v>
      </c>
      <c r="D107" s="232" t="s">
        <v>37</v>
      </c>
      <c r="E107" s="232" t="s">
        <v>27</v>
      </c>
      <c r="F107" s="233" t="s">
        <v>281</v>
      </c>
      <c r="G107" s="234" t="s">
        <v>322</v>
      </c>
      <c r="H107" s="234" t="s">
        <v>208</v>
      </c>
      <c r="I107" s="245">
        <v>0.65</v>
      </c>
      <c r="J107" s="237"/>
      <c r="K107" s="237"/>
      <c r="L107" s="237"/>
      <c r="M107" s="238">
        <f>SUM(I107:L107)</f>
        <v>0.65</v>
      </c>
      <c r="O107" s="179"/>
      <c r="P107" s="194"/>
    </row>
    <row r="108" spans="1:17" ht="24.75" customHeight="1">
      <c r="A108" s="209" t="s">
        <v>89</v>
      </c>
      <c r="B108" s="211" t="s">
        <v>89</v>
      </c>
      <c r="C108" s="209" t="s">
        <v>12</v>
      </c>
      <c r="D108" s="209" t="s">
        <v>37</v>
      </c>
      <c r="E108" s="209" t="s">
        <v>27</v>
      </c>
      <c r="F108" s="233" t="s">
        <v>169</v>
      </c>
      <c r="G108" s="234" t="s">
        <v>699</v>
      </c>
      <c r="H108" s="234" t="s">
        <v>208</v>
      </c>
      <c r="I108" s="245">
        <v>0.3</v>
      </c>
      <c r="J108" s="237"/>
      <c r="K108" s="237"/>
      <c r="L108" s="237"/>
      <c r="M108" s="238">
        <f>SUM(I108:L108)</f>
        <v>0.3</v>
      </c>
      <c r="O108" s="179"/>
      <c r="P108" s="194"/>
      <c r="Q108" s="6" t="s">
        <v>293</v>
      </c>
    </row>
    <row r="109" spans="1:16" ht="24.75" customHeight="1">
      <c r="A109" s="209" t="s">
        <v>89</v>
      </c>
      <c r="B109" s="211" t="s">
        <v>89</v>
      </c>
      <c r="C109" s="209" t="s">
        <v>12</v>
      </c>
      <c r="D109" s="232" t="s">
        <v>37</v>
      </c>
      <c r="E109" s="232" t="s">
        <v>41</v>
      </c>
      <c r="F109" s="233" t="s">
        <v>228</v>
      </c>
      <c r="G109" s="234" t="s">
        <v>748</v>
      </c>
      <c r="H109" s="234" t="s">
        <v>208</v>
      </c>
      <c r="I109" s="245">
        <v>0.15</v>
      </c>
      <c r="J109" s="237"/>
      <c r="K109" s="237"/>
      <c r="L109" s="237"/>
      <c r="M109" s="238">
        <f>SUM(I109:L109)</f>
        <v>0.15</v>
      </c>
      <c r="O109" s="179"/>
      <c r="P109" s="194"/>
    </row>
    <row r="110" spans="1:16" ht="24.75" customHeight="1">
      <c r="A110" s="209" t="s">
        <v>89</v>
      </c>
      <c r="B110" s="211" t="s">
        <v>89</v>
      </c>
      <c r="C110" s="209" t="s">
        <v>12</v>
      </c>
      <c r="D110" s="232" t="s">
        <v>33</v>
      </c>
      <c r="E110" s="232" t="s">
        <v>27</v>
      </c>
      <c r="F110" s="233" t="s">
        <v>35</v>
      </c>
      <c r="G110" s="234" t="s">
        <v>607</v>
      </c>
      <c r="H110" s="234" t="s">
        <v>208</v>
      </c>
      <c r="I110" s="245">
        <v>0.45</v>
      </c>
      <c r="J110" s="237"/>
      <c r="K110" s="237"/>
      <c r="L110" s="237"/>
      <c r="M110" s="238">
        <f t="shared" si="1"/>
        <v>0.45</v>
      </c>
      <c r="O110" s="179"/>
      <c r="P110" s="194"/>
    </row>
    <row r="111" spans="1:16" ht="12.75" customHeight="1">
      <c r="A111" s="209" t="s">
        <v>89</v>
      </c>
      <c r="B111" s="211" t="s">
        <v>89</v>
      </c>
      <c r="C111" s="253" t="s">
        <v>12</v>
      </c>
      <c r="D111" s="254" t="s">
        <v>43</v>
      </c>
      <c r="E111" s="254" t="s">
        <v>44</v>
      </c>
      <c r="F111" s="255" t="s">
        <v>44</v>
      </c>
      <c r="G111" s="256"/>
      <c r="H111" s="257"/>
      <c r="I111" s="258">
        <f>SUM(I107:I110)</f>
        <v>1.5499999999999998</v>
      </c>
      <c r="J111" s="259">
        <f>SUM(J107:J110)</f>
        <v>0</v>
      </c>
      <c r="K111" s="259">
        <f>SUM(K107:K110)</f>
        <v>0</v>
      </c>
      <c r="L111" s="259"/>
      <c r="M111" s="260">
        <f t="shared" si="1"/>
        <v>1.5499999999999998</v>
      </c>
      <c r="O111" s="182"/>
      <c r="P111" s="196"/>
    </row>
    <row r="112" spans="1:16" ht="12.75" customHeight="1">
      <c r="A112" s="209" t="s">
        <v>89</v>
      </c>
      <c r="B112" s="211" t="s">
        <v>89</v>
      </c>
      <c r="C112" s="232" t="s">
        <v>45</v>
      </c>
      <c r="D112" s="232" t="s">
        <v>139</v>
      </c>
      <c r="E112" s="232" t="s">
        <v>79</v>
      </c>
      <c r="F112" s="289" t="s">
        <v>278</v>
      </c>
      <c r="G112" s="234" t="s">
        <v>242</v>
      </c>
      <c r="H112" s="234" t="s">
        <v>341</v>
      </c>
      <c r="I112" s="268"/>
      <c r="J112" s="269"/>
      <c r="K112" s="269"/>
      <c r="L112" s="248">
        <v>0.1</v>
      </c>
      <c r="M112" s="238">
        <f t="shared" si="1"/>
        <v>0.1</v>
      </c>
      <c r="O112" s="179"/>
      <c r="P112" s="194"/>
    </row>
    <row r="113" spans="1:16" ht="12.75" customHeight="1">
      <c r="A113" s="209" t="s">
        <v>89</v>
      </c>
      <c r="B113" s="211" t="s">
        <v>89</v>
      </c>
      <c r="C113" s="253" t="s">
        <v>45</v>
      </c>
      <c r="D113" s="254" t="s">
        <v>64</v>
      </c>
      <c r="E113" s="254"/>
      <c r="F113" s="255"/>
      <c r="G113" s="256"/>
      <c r="H113" s="257"/>
      <c r="I113" s="258"/>
      <c r="J113" s="259"/>
      <c r="K113" s="259"/>
      <c r="L113" s="259">
        <f>SUM(L112)</f>
        <v>0.1</v>
      </c>
      <c r="M113" s="260">
        <f t="shared" si="1"/>
        <v>0.1</v>
      </c>
      <c r="O113" s="182"/>
      <c r="P113" s="196"/>
    </row>
    <row r="114" spans="1:16" ht="12.75" customHeight="1">
      <c r="A114" s="209" t="s">
        <v>89</v>
      </c>
      <c r="B114" s="290" t="s">
        <v>89</v>
      </c>
      <c r="C114" s="266" t="s">
        <v>65</v>
      </c>
      <c r="D114" s="266"/>
      <c r="E114" s="266" t="s">
        <v>44</v>
      </c>
      <c r="F114" s="255" t="s">
        <v>44</v>
      </c>
      <c r="G114" s="256"/>
      <c r="H114" s="267"/>
      <c r="I114" s="268">
        <f>I111</f>
        <v>1.5499999999999998</v>
      </c>
      <c r="J114" s="269">
        <f>J111</f>
        <v>0</v>
      </c>
      <c r="K114" s="269">
        <f>K111</f>
        <v>0</v>
      </c>
      <c r="L114" s="269">
        <f>L113</f>
        <v>0.1</v>
      </c>
      <c r="M114" s="270">
        <f t="shared" si="1"/>
        <v>1.65</v>
      </c>
      <c r="O114" s="183"/>
      <c r="P114" s="197"/>
    </row>
    <row r="115" spans="1:16" ht="24" customHeight="1">
      <c r="A115" s="209" t="s">
        <v>89</v>
      </c>
      <c r="B115" s="235" t="s">
        <v>90</v>
      </c>
      <c r="C115" s="232" t="s">
        <v>12</v>
      </c>
      <c r="D115" s="232" t="s">
        <v>37</v>
      </c>
      <c r="E115" s="232" t="s">
        <v>354</v>
      </c>
      <c r="F115" s="233" t="s">
        <v>776</v>
      </c>
      <c r="G115" s="234" t="s">
        <v>349</v>
      </c>
      <c r="H115" s="234" t="s">
        <v>208</v>
      </c>
      <c r="I115" s="245">
        <v>0.2</v>
      </c>
      <c r="J115" s="237"/>
      <c r="K115" s="237"/>
      <c r="L115" s="237"/>
      <c r="M115" s="238">
        <f t="shared" si="1"/>
        <v>0.2</v>
      </c>
      <c r="O115" s="179"/>
      <c r="P115" s="194"/>
    </row>
    <row r="116" spans="1:16" ht="12.75" customHeight="1">
      <c r="A116" s="209" t="s">
        <v>89</v>
      </c>
      <c r="B116" s="211" t="s">
        <v>90</v>
      </c>
      <c r="C116" s="209" t="s">
        <v>12</v>
      </c>
      <c r="D116" s="209" t="s">
        <v>37</v>
      </c>
      <c r="E116" s="232" t="s">
        <v>27</v>
      </c>
      <c r="F116" s="233" t="s">
        <v>468</v>
      </c>
      <c r="G116" s="234" t="s">
        <v>488</v>
      </c>
      <c r="H116" s="234" t="s">
        <v>208</v>
      </c>
      <c r="I116" s="245">
        <v>0.4</v>
      </c>
      <c r="J116" s="237"/>
      <c r="K116" s="237"/>
      <c r="L116" s="237"/>
      <c r="M116" s="238">
        <f>SUM(I116:L116)</f>
        <v>0.4</v>
      </c>
      <c r="O116" s="179"/>
      <c r="P116" s="194"/>
    </row>
    <row r="117" spans="1:16" ht="25.5" customHeight="1">
      <c r="A117" s="209" t="s">
        <v>89</v>
      </c>
      <c r="B117" s="211" t="s">
        <v>90</v>
      </c>
      <c r="C117" s="209" t="s">
        <v>12</v>
      </c>
      <c r="D117" s="209" t="s">
        <v>37</v>
      </c>
      <c r="E117" s="232" t="s">
        <v>353</v>
      </c>
      <c r="F117" s="233" t="s">
        <v>264</v>
      </c>
      <c r="G117" s="234" t="s">
        <v>91</v>
      </c>
      <c r="H117" s="234" t="s">
        <v>208</v>
      </c>
      <c r="I117" s="245">
        <v>3</v>
      </c>
      <c r="J117" s="237"/>
      <c r="K117" s="237"/>
      <c r="L117" s="237"/>
      <c r="M117" s="238">
        <f t="shared" si="1"/>
        <v>3</v>
      </c>
      <c r="O117" s="179"/>
      <c r="P117" s="194"/>
    </row>
    <row r="118" spans="1:16" ht="12.75" customHeight="1">
      <c r="A118" s="209" t="s">
        <v>89</v>
      </c>
      <c r="B118" s="211" t="s">
        <v>90</v>
      </c>
      <c r="C118" s="253" t="s">
        <v>12</v>
      </c>
      <c r="D118" s="254" t="s">
        <v>43</v>
      </c>
      <c r="E118" s="254" t="s">
        <v>44</v>
      </c>
      <c r="F118" s="255" t="s">
        <v>44</v>
      </c>
      <c r="G118" s="256"/>
      <c r="H118" s="257"/>
      <c r="I118" s="258">
        <f>SUM(I115:I117)</f>
        <v>3.6</v>
      </c>
      <c r="J118" s="259">
        <f>SUM(J115:J117)</f>
        <v>0</v>
      </c>
      <c r="K118" s="259">
        <f>SUM(K115:K117)</f>
        <v>0</v>
      </c>
      <c r="L118" s="259">
        <f>SUM(L115:L117)</f>
        <v>0</v>
      </c>
      <c r="M118" s="260">
        <f t="shared" si="1"/>
        <v>3.6</v>
      </c>
      <c r="O118" s="182"/>
      <c r="P118" s="196"/>
    </row>
    <row r="119" spans="1:16" ht="12.75" customHeight="1">
      <c r="A119" s="209" t="s">
        <v>89</v>
      </c>
      <c r="B119" s="211" t="s">
        <v>90</v>
      </c>
      <c r="C119" s="253" t="s">
        <v>45</v>
      </c>
      <c r="D119" s="254" t="s">
        <v>64</v>
      </c>
      <c r="E119" s="254" t="s">
        <v>44</v>
      </c>
      <c r="F119" s="255" t="s">
        <v>44</v>
      </c>
      <c r="G119" s="256"/>
      <c r="H119" s="257"/>
      <c r="I119" s="258"/>
      <c r="J119" s="259"/>
      <c r="K119" s="259"/>
      <c r="L119" s="259">
        <f>SUM(L118)</f>
        <v>0</v>
      </c>
      <c r="M119" s="260">
        <f t="shared" si="1"/>
        <v>0</v>
      </c>
      <c r="O119" s="182"/>
      <c r="P119" s="196"/>
    </row>
    <row r="120" spans="1:16" ht="12.75" customHeight="1">
      <c r="A120" s="209" t="s">
        <v>89</v>
      </c>
      <c r="B120" s="265" t="s">
        <v>90</v>
      </c>
      <c r="C120" s="266" t="s">
        <v>65</v>
      </c>
      <c r="D120" s="266" t="s">
        <v>44</v>
      </c>
      <c r="E120" s="266" t="s">
        <v>44</v>
      </c>
      <c r="F120" s="255" t="s">
        <v>44</v>
      </c>
      <c r="G120" s="256"/>
      <c r="H120" s="267"/>
      <c r="I120" s="268">
        <f>I118</f>
        <v>3.6</v>
      </c>
      <c r="J120" s="269">
        <f>J118</f>
        <v>0</v>
      </c>
      <c r="K120" s="269">
        <f>K118</f>
        <v>0</v>
      </c>
      <c r="L120" s="269">
        <f>L119</f>
        <v>0</v>
      </c>
      <c r="M120" s="270">
        <f t="shared" si="1"/>
        <v>3.6</v>
      </c>
      <c r="O120" s="183"/>
      <c r="P120" s="197"/>
    </row>
    <row r="121" spans="1:16" ht="23.25" customHeight="1">
      <c r="A121" s="209" t="s">
        <v>89</v>
      </c>
      <c r="B121" s="211" t="s">
        <v>96</v>
      </c>
      <c r="C121" s="209" t="s">
        <v>12</v>
      </c>
      <c r="D121" s="209" t="s">
        <v>16</v>
      </c>
      <c r="E121" s="232" t="s">
        <v>72</v>
      </c>
      <c r="F121" s="233" t="s">
        <v>98</v>
      </c>
      <c r="G121" s="234" t="s">
        <v>99</v>
      </c>
      <c r="H121" s="234" t="s">
        <v>208</v>
      </c>
      <c r="I121" s="245">
        <v>0.15</v>
      </c>
      <c r="J121" s="237"/>
      <c r="K121" s="237"/>
      <c r="L121" s="237"/>
      <c r="M121" s="238">
        <f t="shared" si="1"/>
        <v>0.15</v>
      </c>
      <c r="O121" s="179"/>
      <c r="P121" s="194"/>
    </row>
    <row r="122" spans="1:16" ht="15" customHeight="1">
      <c r="A122" s="209" t="s">
        <v>89</v>
      </c>
      <c r="B122" s="211" t="s">
        <v>96</v>
      </c>
      <c r="C122" s="209" t="s">
        <v>12</v>
      </c>
      <c r="D122" s="232" t="s">
        <v>19</v>
      </c>
      <c r="E122" s="232" t="s">
        <v>27</v>
      </c>
      <c r="F122" s="234" t="s">
        <v>585</v>
      </c>
      <c r="G122" s="234" t="s">
        <v>586</v>
      </c>
      <c r="H122" s="234" t="s">
        <v>208</v>
      </c>
      <c r="I122" s="245">
        <v>0.23</v>
      </c>
      <c r="J122" s="237"/>
      <c r="K122" s="237"/>
      <c r="L122" s="237"/>
      <c r="M122" s="238">
        <f>SUM(I122:L122)</f>
        <v>0.23</v>
      </c>
      <c r="O122" s="179"/>
      <c r="P122" s="194"/>
    </row>
    <row r="123" spans="1:16" ht="24.75">
      <c r="A123" s="209" t="s">
        <v>89</v>
      </c>
      <c r="B123" s="211" t="s">
        <v>96</v>
      </c>
      <c r="C123" s="209" t="s">
        <v>12</v>
      </c>
      <c r="D123" s="209" t="s">
        <v>19</v>
      </c>
      <c r="E123" s="232" t="s">
        <v>79</v>
      </c>
      <c r="F123" s="234" t="s">
        <v>588</v>
      </c>
      <c r="G123" s="234" t="s">
        <v>589</v>
      </c>
      <c r="H123" s="234" t="s">
        <v>342</v>
      </c>
      <c r="I123" s="245"/>
      <c r="J123" s="237"/>
      <c r="K123" s="237">
        <v>0.47</v>
      </c>
      <c r="L123" s="237"/>
      <c r="M123" s="238">
        <f>SUM(I123:L123)</f>
        <v>0.47</v>
      </c>
      <c r="O123" s="179"/>
      <c r="P123" s="194"/>
    </row>
    <row r="124" spans="1:16" ht="12.75" customHeight="1">
      <c r="A124" s="209" t="s">
        <v>89</v>
      </c>
      <c r="B124" s="211" t="s">
        <v>96</v>
      </c>
      <c r="C124" s="209" t="s">
        <v>12</v>
      </c>
      <c r="D124" s="232" t="s">
        <v>30</v>
      </c>
      <c r="E124" s="232" t="s">
        <v>14</v>
      </c>
      <c r="F124" s="233" t="s">
        <v>176</v>
      </c>
      <c r="G124" s="234" t="s">
        <v>100</v>
      </c>
      <c r="H124" s="234" t="s">
        <v>342</v>
      </c>
      <c r="I124" s="245"/>
      <c r="J124" s="237"/>
      <c r="K124" s="237">
        <v>0.05</v>
      </c>
      <c r="L124" s="237"/>
      <c r="M124" s="238">
        <f>SUM(I124:L124)</f>
        <v>0.05</v>
      </c>
      <c r="O124" s="179"/>
      <c r="P124" s="194"/>
    </row>
    <row r="125" spans="1:16" ht="37.5" customHeight="1">
      <c r="A125" s="209" t="s">
        <v>89</v>
      </c>
      <c r="B125" s="211" t="s">
        <v>96</v>
      </c>
      <c r="C125" s="209" t="s">
        <v>12</v>
      </c>
      <c r="D125" s="232" t="s">
        <v>37</v>
      </c>
      <c r="E125" s="232" t="s">
        <v>72</v>
      </c>
      <c r="F125" s="233" t="s">
        <v>291</v>
      </c>
      <c r="G125" s="234" t="s">
        <v>745</v>
      </c>
      <c r="H125" s="234" t="s">
        <v>208</v>
      </c>
      <c r="I125" s="245">
        <v>0.1</v>
      </c>
      <c r="J125" s="237"/>
      <c r="K125" s="237"/>
      <c r="L125" s="237"/>
      <c r="M125" s="238">
        <f>SUM(I125:L125)</f>
        <v>0.1</v>
      </c>
      <c r="O125" s="179"/>
      <c r="P125" s="194"/>
    </row>
    <row r="126" spans="1:16" ht="37.5" customHeight="1">
      <c r="A126" s="209" t="s">
        <v>89</v>
      </c>
      <c r="B126" s="211" t="s">
        <v>96</v>
      </c>
      <c r="C126" s="209" t="s">
        <v>12</v>
      </c>
      <c r="D126" s="232" t="s">
        <v>37</v>
      </c>
      <c r="E126" s="232" t="s">
        <v>27</v>
      </c>
      <c r="F126" s="233" t="s">
        <v>281</v>
      </c>
      <c r="G126" s="234" t="s">
        <v>549</v>
      </c>
      <c r="H126" s="234" t="s">
        <v>208</v>
      </c>
      <c r="I126" s="245">
        <v>0.15</v>
      </c>
      <c r="J126" s="237"/>
      <c r="K126" s="237"/>
      <c r="L126" s="237"/>
      <c r="M126" s="238">
        <f t="shared" si="1"/>
        <v>0.15</v>
      </c>
      <c r="O126" s="179"/>
      <c r="P126" s="194"/>
    </row>
    <row r="127" spans="1:16" ht="24.75">
      <c r="A127" s="209" t="s">
        <v>89</v>
      </c>
      <c r="B127" s="211" t="s">
        <v>96</v>
      </c>
      <c r="C127" s="209" t="s">
        <v>12</v>
      </c>
      <c r="D127" s="232" t="s">
        <v>37</v>
      </c>
      <c r="E127" s="232" t="s">
        <v>27</v>
      </c>
      <c r="F127" s="233" t="s">
        <v>281</v>
      </c>
      <c r="G127" s="234" t="s">
        <v>550</v>
      </c>
      <c r="H127" s="234" t="s">
        <v>208</v>
      </c>
      <c r="I127" s="245">
        <v>0.1</v>
      </c>
      <c r="J127" s="237"/>
      <c r="K127" s="237"/>
      <c r="L127" s="237"/>
      <c r="M127" s="238">
        <f>SUM(I127:L127)</f>
        <v>0.1</v>
      </c>
      <c r="O127" s="179"/>
      <c r="P127" s="194"/>
    </row>
    <row r="128" spans="1:16" ht="12">
      <c r="A128" s="209" t="s">
        <v>89</v>
      </c>
      <c r="B128" s="211" t="s">
        <v>96</v>
      </c>
      <c r="C128" s="209" t="s">
        <v>12</v>
      </c>
      <c r="D128" s="209" t="s">
        <v>37</v>
      </c>
      <c r="E128" s="232" t="s">
        <v>97</v>
      </c>
      <c r="F128" s="233" t="s">
        <v>102</v>
      </c>
      <c r="G128" s="234" t="s">
        <v>669</v>
      </c>
      <c r="H128" s="234" t="s">
        <v>208</v>
      </c>
      <c r="I128" s="245">
        <v>0.6</v>
      </c>
      <c r="J128" s="237"/>
      <c r="K128" s="237"/>
      <c r="L128" s="237"/>
      <c r="M128" s="238">
        <f>SUM(I128:L128)</f>
        <v>0.6</v>
      </c>
      <c r="O128" s="179"/>
      <c r="P128" s="194"/>
    </row>
    <row r="129" spans="1:16" ht="24.75">
      <c r="A129" s="209" t="s">
        <v>89</v>
      </c>
      <c r="B129" s="211" t="s">
        <v>96</v>
      </c>
      <c r="C129" s="209" t="s">
        <v>12</v>
      </c>
      <c r="D129" s="209" t="s">
        <v>37</v>
      </c>
      <c r="E129" s="232" t="s">
        <v>97</v>
      </c>
      <c r="F129" s="233" t="s">
        <v>102</v>
      </c>
      <c r="G129" s="234" t="s">
        <v>670</v>
      </c>
      <c r="H129" s="234" t="s">
        <v>208</v>
      </c>
      <c r="I129" s="245">
        <v>0.4</v>
      </c>
      <c r="J129" s="237"/>
      <c r="K129" s="237"/>
      <c r="L129" s="237"/>
      <c r="M129" s="238">
        <f t="shared" si="1"/>
        <v>0.4</v>
      </c>
      <c r="O129" s="179"/>
      <c r="P129" s="194"/>
    </row>
    <row r="130" spans="1:16" ht="12" customHeight="1">
      <c r="A130" s="209" t="s">
        <v>89</v>
      </c>
      <c r="B130" s="211" t="s">
        <v>96</v>
      </c>
      <c r="C130" s="209" t="s">
        <v>12</v>
      </c>
      <c r="D130" s="209" t="s">
        <v>37</v>
      </c>
      <c r="E130" s="232" t="s">
        <v>97</v>
      </c>
      <c r="F130" s="233" t="s">
        <v>599</v>
      </c>
      <c r="G130" s="234" t="s">
        <v>671</v>
      </c>
      <c r="H130" s="234" t="s">
        <v>208</v>
      </c>
      <c r="I130" s="245">
        <v>0.75</v>
      </c>
      <c r="J130" s="237"/>
      <c r="K130" s="237"/>
      <c r="L130" s="237"/>
      <c r="M130" s="238">
        <f t="shared" si="1"/>
        <v>0.75</v>
      </c>
      <c r="O130" s="179"/>
      <c r="P130" s="194"/>
    </row>
    <row r="131" spans="1:16" ht="24.75" customHeight="1">
      <c r="A131" s="209" t="s">
        <v>89</v>
      </c>
      <c r="B131" s="211" t="s">
        <v>96</v>
      </c>
      <c r="C131" s="209" t="s">
        <v>12</v>
      </c>
      <c r="D131" s="209" t="s">
        <v>37</v>
      </c>
      <c r="E131" s="232" t="s">
        <v>97</v>
      </c>
      <c r="F131" s="233" t="s">
        <v>599</v>
      </c>
      <c r="G131" s="234" t="s">
        <v>600</v>
      </c>
      <c r="H131" s="234" t="s">
        <v>208</v>
      </c>
      <c r="I131" s="245">
        <v>0.25</v>
      </c>
      <c r="J131" s="237"/>
      <c r="K131" s="237"/>
      <c r="L131" s="237"/>
      <c r="M131" s="238">
        <f t="shared" si="1"/>
        <v>0.25</v>
      </c>
      <c r="O131" s="179"/>
      <c r="P131" s="194"/>
    </row>
    <row r="132" spans="1:16" ht="12.75" customHeight="1">
      <c r="A132" s="209" t="s">
        <v>89</v>
      </c>
      <c r="B132" s="211" t="s">
        <v>96</v>
      </c>
      <c r="C132" s="253" t="s">
        <v>12</v>
      </c>
      <c r="D132" s="254" t="s">
        <v>43</v>
      </c>
      <c r="E132" s="254" t="s">
        <v>44</v>
      </c>
      <c r="F132" s="255" t="s">
        <v>44</v>
      </c>
      <c r="G132" s="256"/>
      <c r="H132" s="257"/>
      <c r="I132" s="258">
        <f>SUM(I121:I131)</f>
        <v>2.73</v>
      </c>
      <c r="J132" s="259">
        <f>SUM(J121:J131)</f>
        <v>0</v>
      </c>
      <c r="K132" s="259">
        <f>SUM(K121:K131)</f>
        <v>0.52</v>
      </c>
      <c r="L132" s="259"/>
      <c r="M132" s="260">
        <f t="shared" si="1"/>
        <v>3.25</v>
      </c>
      <c r="O132" s="182"/>
      <c r="P132" s="196"/>
    </row>
    <row r="133" spans="1:16" ht="12.75" customHeight="1">
      <c r="A133" s="209" t="s">
        <v>89</v>
      </c>
      <c r="B133" s="211" t="s">
        <v>96</v>
      </c>
      <c r="C133" s="209" t="s">
        <v>45</v>
      </c>
      <c r="D133" s="209" t="s">
        <v>52</v>
      </c>
      <c r="E133" s="232" t="s">
        <v>79</v>
      </c>
      <c r="F133" s="233" t="s">
        <v>289</v>
      </c>
      <c r="G133" s="234" t="s">
        <v>103</v>
      </c>
      <c r="H133" s="234" t="s">
        <v>341</v>
      </c>
      <c r="I133" s="245"/>
      <c r="J133" s="237"/>
      <c r="K133" s="237"/>
      <c r="L133" s="237">
        <v>0.5</v>
      </c>
      <c r="M133" s="238">
        <f t="shared" si="1"/>
        <v>0.5</v>
      </c>
      <c r="O133" s="179"/>
      <c r="P133" s="194"/>
    </row>
    <row r="134" spans="1:16" ht="12.75" customHeight="1">
      <c r="A134" s="209" t="s">
        <v>89</v>
      </c>
      <c r="B134" s="211" t="s">
        <v>96</v>
      </c>
      <c r="C134" s="253" t="s">
        <v>45</v>
      </c>
      <c r="D134" s="254" t="s">
        <v>64</v>
      </c>
      <c r="E134" s="254" t="s">
        <v>44</v>
      </c>
      <c r="F134" s="255" t="s">
        <v>44</v>
      </c>
      <c r="G134" s="256"/>
      <c r="H134" s="257"/>
      <c r="I134" s="258"/>
      <c r="J134" s="259"/>
      <c r="K134" s="259"/>
      <c r="L134" s="259">
        <f>SUM(L133:L133)</f>
        <v>0.5</v>
      </c>
      <c r="M134" s="260">
        <f t="shared" si="1"/>
        <v>0.5</v>
      </c>
      <c r="O134" s="182"/>
      <c r="P134" s="196"/>
    </row>
    <row r="135" spans="1:16" ht="12.75" customHeight="1">
      <c r="A135" s="209" t="s">
        <v>89</v>
      </c>
      <c r="B135" s="265" t="s">
        <v>96</v>
      </c>
      <c r="C135" s="266" t="s">
        <v>65</v>
      </c>
      <c r="D135" s="266" t="s">
        <v>44</v>
      </c>
      <c r="E135" s="266" t="s">
        <v>44</v>
      </c>
      <c r="F135" s="255" t="s">
        <v>44</v>
      </c>
      <c r="G135" s="256"/>
      <c r="H135" s="267"/>
      <c r="I135" s="268">
        <f>I132</f>
        <v>2.73</v>
      </c>
      <c r="J135" s="269">
        <f>J132</f>
        <v>0</v>
      </c>
      <c r="K135" s="269">
        <f>K132</f>
        <v>0.52</v>
      </c>
      <c r="L135" s="269">
        <f>L134</f>
        <v>0.5</v>
      </c>
      <c r="M135" s="270">
        <f t="shared" si="1"/>
        <v>3.75</v>
      </c>
      <c r="O135" s="183"/>
      <c r="P135" s="197"/>
    </row>
    <row r="136" spans="1:16" ht="25.5" customHeight="1">
      <c r="A136" s="209" t="s">
        <v>89</v>
      </c>
      <c r="B136" s="235" t="s">
        <v>104</v>
      </c>
      <c r="C136" s="232" t="s">
        <v>12</v>
      </c>
      <c r="D136" s="232" t="s">
        <v>33</v>
      </c>
      <c r="E136" s="232" t="s">
        <v>27</v>
      </c>
      <c r="F136" s="233" t="s">
        <v>105</v>
      </c>
      <c r="G136" s="234" t="s">
        <v>241</v>
      </c>
      <c r="H136" s="234" t="s">
        <v>208</v>
      </c>
      <c r="I136" s="245">
        <v>0.2</v>
      </c>
      <c r="J136" s="237"/>
      <c r="K136" s="237"/>
      <c r="L136" s="237"/>
      <c r="M136" s="238">
        <f t="shared" si="1"/>
        <v>0.2</v>
      </c>
      <c r="O136" s="179"/>
      <c r="P136" s="194"/>
    </row>
    <row r="137" spans="1:16" ht="24.75">
      <c r="A137" s="209" t="s">
        <v>89</v>
      </c>
      <c r="B137" s="211" t="s">
        <v>104</v>
      </c>
      <c r="C137" s="209" t="s">
        <v>12</v>
      </c>
      <c r="D137" s="209" t="s">
        <v>33</v>
      </c>
      <c r="E137" s="232" t="s">
        <v>97</v>
      </c>
      <c r="F137" s="233" t="s">
        <v>301</v>
      </c>
      <c r="G137" s="234" t="s">
        <v>303</v>
      </c>
      <c r="H137" s="234" t="s">
        <v>208</v>
      </c>
      <c r="I137" s="245">
        <v>0</v>
      </c>
      <c r="J137" s="237"/>
      <c r="K137" s="237"/>
      <c r="L137" s="237"/>
      <c r="M137" s="238">
        <f t="shared" si="1"/>
        <v>0</v>
      </c>
      <c r="O137" s="179"/>
      <c r="P137" s="194"/>
    </row>
    <row r="138" spans="1:16" ht="12.75" customHeight="1">
      <c r="A138" s="209" t="s">
        <v>89</v>
      </c>
      <c r="B138" s="211" t="s">
        <v>104</v>
      </c>
      <c r="C138" s="209" t="s">
        <v>12</v>
      </c>
      <c r="D138" s="209" t="s">
        <v>33</v>
      </c>
      <c r="E138" s="232" t="s">
        <v>79</v>
      </c>
      <c r="F138" s="233" t="s">
        <v>606</v>
      </c>
      <c r="G138" s="234" t="s">
        <v>106</v>
      </c>
      <c r="H138" s="234" t="s">
        <v>260</v>
      </c>
      <c r="I138" s="245"/>
      <c r="J138" s="237">
        <v>0.125</v>
      </c>
      <c r="K138" s="237"/>
      <c r="L138" s="237"/>
      <c r="M138" s="238">
        <f>SUM(I138:L138)</f>
        <v>0.125</v>
      </c>
      <c r="O138" s="179"/>
      <c r="P138" s="194"/>
    </row>
    <row r="139" spans="1:16" ht="12.75" customHeight="1">
      <c r="A139" s="209" t="s">
        <v>89</v>
      </c>
      <c r="B139" s="211" t="s">
        <v>104</v>
      </c>
      <c r="C139" s="209" t="s">
        <v>12</v>
      </c>
      <c r="D139" s="209" t="s">
        <v>33</v>
      </c>
      <c r="E139" s="232" t="s">
        <v>79</v>
      </c>
      <c r="F139" s="233" t="s">
        <v>309</v>
      </c>
      <c r="G139" s="234" t="s">
        <v>106</v>
      </c>
      <c r="H139" s="234" t="s">
        <v>260</v>
      </c>
      <c r="I139" s="245"/>
      <c r="J139" s="237">
        <v>0.125</v>
      </c>
      <c r="K139" s="237"/>
      <c r="L139" s="237"/>
      <c r="M139" s="238">
        <f t="shared" si="1"/>
        <v>0.125</v>
      </c>
      <c r="O139" s="179"/>
      <c r="P139" s="194"/>
    </row>
    <row r="140" spans="1:16" ht="12.75" customHeight="1">
      <c r="A140" s="209" t="s">
        <v>89</v>
      </c>
      <c r="B140" s="211" t="s">
        <v>104</v>
      </c>
      <c r="C140" s="253" t="s">
        <v>12</v>
      </c>
      <c r="D140" s="254" t="s">
        <v>43</v>
      </c>
      <c r="E140" s="254" t="s">
        <v>44</v>
      </c>
      <c r="F140" s="255" t="s">
        <v>44</v>
      </c>
      <c r="G140" s="256"/>
      <c r="H140" s="257"/>
      <c r="I140" s="258">
        <f>SUM(I136:I139)</f>
        <v>0.2</v>
      </c>
      <c r="J140" s="259">
        <f>SUM(J136:J139)</f>
        <v>0.25</v>
      </c>
      <c r="K140" s="259">
        <f>SUM(K136:K139)</f>
        <v>0</v>
      </c>
      <c r="L140" s="259"/>
      <c r="M140" s="260">
        <f t="shared" si="1"/>
        <v>0.45</v>
      </c>
      <c r="O140" s="182"/>
      <c r="P140" s="196"/>
    </row>
    <row r="141" spans="1:16" ht="12.75" customHeight="1">
      <c r="A141" s="209" t="s">
        <v>89</v>
      </c>
      <c r="B141" s="265" t="s">
        <v>104</v>
      </c>
      <c r="C141" s="266" t="s">
        <v>65</v>
      </c>
      <c r="D141" s="266" t="s">
        <v>44</v>
      </c>
      <c r="E141" s="266" t="s">
        <v>44</v>
      </c>
      <c r="F141" s="255" t="s">
        <v>44</v>
      </c>
      <c r="G141" s="256"/>
      <c r="H141" s="267"/>
      <c r="I141" s="268">
        <f>I140</f>
        <v>0.2</v>
      </c>
      <c r="J141" s="269">
        <f>J140</f>
        <v>0.25</v>
      </c>
      <c r="K141" s="269">
        <f>K140</f>
        <v>0</v>
      </c>
      <c r="L141" s="269"/>
      <c r="M141" s="270">
        <f t="shared" si="1"/>
        <v>0.45</v>
      </c>
      <c r="O141" s="183"/>
      <c r="P141" s="197"/>
    </row>
    <row r="142" spans="1:18" ht="24.75" customHeight="1">
      <c r="A142" s="209" t="s">
        <v>89</v>
      </c>
      <c r="B142" s="211" t="s">
        <v>107</v>
      </c>
      <c r="C142" s="209" t="s">
        <v>12</v>
      </c>
      <c r="D142" s="209" t="s">
        <v>37</v>
      </c>
      <c r="E142" s="232" t="s">
        <v>354</v>
      </c>
      <c r="F142" s="233" t="s">
        <v>776</v>
      </c>
      <c r="G142" s="234" t="s">
        <v>240</v>
      </c>
      <c r="H142" s="234" t="s">
        <v>208</v>
      </c>
      <c r="I142" s="245">
        <v>0.4</v>
      </c>
      <c r="J142" s="237"/>
      <c r="K142" s="237"/>
      <c r="L142" s="237"/>
      <c r="M142" s="238">
        <f t="shared" si="1"/>
        <v>0.4</v>
      </c>
      <c r="O142" s="179"/>
      <c r="P142" s="194"/>
      <c r="R142" s="6"/>
    </row>
    <row r="143" spans="1:16" ht="25.5" customHeight="1">
      <c r="A143" s="209" t="s">
        <v>89</v>
      </c>
      <c r="B143" s="211" t="s">
        <v>107</v>
      </c>
      <c r="C143" s="209" t="s">
        <v>12</v>
      </c>
      <c r="D143" s="209" t="s">
        <v>37</v>
      </c>
      <c r="E143" s="232" t="s">
        <v>72</v>
      </c>
      <c r="F143" s="233" t="s">
        <v>71</v>
      </c>
      <c r="G143" s="234" t="s">
        <v>744</v>
      </c>
      <c r="H143" s="234" t="s">
        <v>208</v>
      </c>
      <c r="I143" s="245">
        <v>0.2</v>
      </c>
      <c r="J143" s="237"/>
      <c r="K143" s="237"/>
      <c r="L143" s="237"/>
      <c r="M143" s="238">
        <f t="shared" si="1"/>
        <v>0.2</v>
      </c>
      <c r="O143" s="179"/>
      <c r="P143" s="194"/>
    </row>
    <row r="144" spans="1:16" ht="12.75" customHeight="1">
      <c r="A144" s="209" t="s">
        <v>89</v>
      </c>
      <c r="B144" s="211" t="s">
        <v>107</v>
      </c>
      <c r="C144" s="253" t="s">
        <v>12</v>
      </c>
      <c r="D144" s="254" t="s">
        <v>43</v>
      </c>
      <c r="E144" s="254" t="s">
        <v>44</v>
      </c>
      <c r="F144" s="255" t="s">
        <v>44</v>
      </c>
      <c r="G144" s="256"/>
      <c r="H144" s="257"/>
      <c r="I144" s="258">
        <f>SUM(I142:I143)</f>
        <v>0.6000000000000001</v>
      </c>
      <c r="J144" s="259">
        <f>SUM(J142:J143)</f>
        <v>0</v>
      </c>
      <c r="K144" s="259">
        <f>SUM(K142:K143)</f>
        <v>0</v>
      </c>
      <c r="L144" s="259"/>
      <c r="M144" s="260">
        <f t="shared" si="1"/>
        <v>0.6000000000000001</v>
      </c>
      <c r="O144" s="182"/>
      <c r="P144" s="196"/>
    </row>
    <row r="145" spans="1:16" ht="12.75" customHeight="1">
      <c r="A145" s="209" t="s">
        <v>89</v>
      </c>
      <c r="B145" s="265" t="s">
        <v>107</v>
      </c>
      <c r="C145" s="266" t="s">
        <v>65</v>
      </c>
      <c r="D145" s="266" t="s">
        <v>44</v>
      </c>
      <c r="E145" s="266" t="s">
        <v>44</v>
      </c>
      <c r="F145" s="255" t="s">
        <v>44</v>
      </c>
      <c r="G145" s="256"/>
      <c r="H145" s="267"/>
      <c r="I145" s="268">
        <f>I144</f>
        <v>0.6000000000000001</v>
      </c>
      <c r="J145" s="269">
        <f>J144</f>
        <v>0</v>
      </c>
      <c r="K145" s="269">
        <f>K144</f>
        <v>0</v>
      </c>
      <c r="L145" s="269"/>
      <c r="M145" s="270">
        <f t="shared" si="1"/>
        <v>0.6000000000000001</v>
      </c>
      <c r="O145" s="183"/>
      <c r="P145" s="197"/>
    </row>
    <row r="146" spans="1:18" ht="37.5" customHeight="1">
      <c r="A146" s="209" t="s">
        <v>89</v>
      </c>
      <c r="B146" s="235" t="s">
        <v>109</v>
      </c>
      <c r="C146" s="209" t="s">
        <v>12</v>
      </c>
      <c r="D146" s="209" t="s">
        <v>37</v>
      </c>
      <c r="E146" s="232" t="s">
        <v>354</v>
      </c>
      <c r="F146" s="233" t="s">
        <v>776</v>
      </c>
      <c r="G146" s="234" t="s">
        <v>752</v>
      </c>
      <c r="H146" s="234" t="s">
        <v>208</v>
      </c>
      <c r="I146" s="245">
        <v>0.2</v>
      </c>
      <c r="J146" s="237"/>
      <c r="K146" s="237"/>
      <c r="L146" s="237"/>
      <c r="M146" s="238">
        <f>SUM(I146:L146)</f>
        <v>0.2</v>
      </c>
      <c r="O146" s="179"/>
      <c r="P146" s="194"/>
      <c r="R146" s="6"/>
    </row>
    <row r="147" spans="1:18" ht="24.75" customHeight="1">
      <c r="A147" s="209" t="s">
        <v>89</v>
      </c>
      <c r="B147" s="211" t="s">
        <v>109</v>
      </c>
      <c r="C147" s="209" t="s">
        <v>12</v>
      </c>
      <c r="D147" s="209" t="s">
        <v>37</v>
      </c>
      <c r="E147" s="232" t="s">
        <v>354</v>
      </c>
      <c r="F147" s="233" t="s">
        <v>776</v>
      </c>
      <c r="G147" s="234" t="s">
        <v>753</v>
      </c>
      <c r="H147" s="234" t="s">
        <v>208</v>
      </c>
      <c r="I147" s="245">
        <v>0.2</v>
      </c>
      <c r="J147" s="237"/>
      <c r="K147" s="237"/>
      <c r="L147" s="237"/>
      <c r="M147" s="238">
        <f>SUM(I147:L147)</f>
        <v>0.2</v>
      </c>
      <c r="O147" s="179"/>
      <c r="P147" s="194"/>
      <c r="R147" s="6"/>
    </row>
    <row r="148" spans="1:18" ht="24" customHeight="1">
      <c r="A148" s="209" t="s">
        <v>89</v>
      </c>
      <c r="B148" s="344" t="s">
        <v>109</v>
      </c>
      <c r="C148" s="209" t="s">
        <v>12</v>
      </c>
      <c r="D148" s="209" t="s">
        <v>37</v>
      </c>
      <c r="E148" s="232" t="s">
        <v>72</v>
      </c>
      <c r="F148" s="233" t="s">
        <v>291</v>
      </c>
      <c r="G148" s="234" t="s">
        <v>746</v>
      </c>
      <c r="H148" s="234" t="s">
        <v>208</v>
      </c>
      <c r="I148" s="245">
        <v>0.25</v>
      </c>
      <c r="J148" s="237"/>
      <c r="K148" s="237"/>
      <c r="L148" s="237"/>
      <c r="M148" s="238">
        <f t="shared" si="1"/>
        <v>0.25</v>
      </c>
      <c r="O148" s="179"/>
      <c r="P148" s="194"/>
      <c r="R148" s="6"/>
    </row>
    <row r="149" spans="1:16" ht="12.75" customHeight="1">
      <c r="A149" s="209" t="s">
        <v>89</v>
      </c>
      <c r="B149" s="211" t="s">
        <v>109</v>
      </c>
      <c r="C149" s="253" t="s">
        <v>12</v>
      </c>
      <c r="D149" s="254" t="s">
        <v>43</v>
      </c>
      <c r="E149" s="254" t="s">
        <v>44</v>
      </c>
      <c r="F149" s="255" t="s">
        <v>44</v>
      </c>
      <c r="G149" s="256"/>
      <c r="H149" s="257"/>
      <c r="I149" s="258">
        <f>SUM(I146:I148)</f>
        <v>0.65</v>
      </c>
      <c r="J149" s="259">
        <f>SUM(J146:J148)</f>
        <v>0</v>
      </c>
      <c r="K149" s="259">
        <f>SUM(K146:K148)</f>
        <v>0</v>
      </c>
      <c r="L149" s="259">
        <f>SUM(L146:L148)</f>
        <v>0</v>
      </c>
      <c r="M149" s="260">
        <f t="shared" si="1"/>
        <v>0.65</v>
      </c>
      <c r="O149" s="182"/>
      <c r="P149" s="196"/>
    </row>
    <row r="150" spans="1:16" ht="12.75" customHeight="1">
      <c r="A150" s="209" t="s">
        <v>89</v>
      </c>
      <c r="B150" s="265" t="s">
        <v>109</v>
      </c>
      <c r="C150" s="266" t="s">
        <v>65</v>
      </c>
      <c r="D150" s="266" t="s">
        <v>44</v>
      </c>
      <c r="E150" s="266" t="s">
        <v>44</v>
      </c>
      <c r="F150" s="255" t="s">
        <v>44</v>
      </c>
      <c r="G150" s="256"/>
      <c r="H150" s="267"/>
      <c r="I150" s="268">
        <f>I149</f>
        <v>0.65</v>
      </c>
      <c r="J150" s="269">
        <f>J149</f>
        <v>0</v>
      </c>
      <c r="K150" s="269">
        <f>K149</f>
        <v>0</v>
      </c>
      <c r="L150" s="269"/>
      <c r="M150" s="270">
        <f aca="true" t="shared" si="3" ref="M150:M216">SUM(I150:L150)</f>
        <v>0.65</v>
      </c>
      <c r="O150" s="183"/>
      <c r="P150" s="197"/>
    </row>
    <row r="151" spans="1:16" ht="24.75" customHeight="1">
      <c r="A151" s="209" t="s">
        <v>89</v>
      </c>
      <c r="B151" s="235" t="s">
        <v>110</v>
      </c>
      <c r="C151" s="209" t="s">
        <v>12</v>
      </c>
      <c r="D151" s="209" t="s">
        <v>37</v>
      </c>
      <c r="E151" s="232" t="s">
        <v>97</v>
      </c>
      <c r="F151" s="233" t="s">
        <v>597</v>
      </c>
      <c r="G151" s="234" t="s">
        <v>598</v>
      </c>
      <c r="H151" s="234" t="s">
        <v>208</v>
      </c>
      <c r="I151" s="245">
        <v>0.5</v>
      </c>
      <c r="J151" s="237"/>
      <c r="K151" s="237"/>
      <c r="L151" s="237"/>
      <c r="M151" s="238">
        <f>SUM(I151:L151)</f>
        <v>0.5</v>
      </c>
      <c r="O151" s="179"/>
      <c r="P151" s="194"/>
    </row>
    <row r="152" spans="1:16" ht="24.75" customHeight="1">
      <c r="A152" s="209" t="s">
        <v>89</v>
      </c>
      <c r="B152" s="211" t="s">
        <v>110</v>
      </c>
      <c r="C152" s="232" t="s">
        <v>12</v>
      </c>
      <c r="D152" s="232" t="s">
        <v>37</v>
      </c>
      <c r="E152" s="232" t="s">
        <v>97</v>
      </c>
      <c r="F152" s="233" t="s">
        <v>601</v>
      </c>
      <c r="G152" s="234" t="s">
        <v>598</v>
      </c>
      <c r="H152" s="234" t="s">
        <v>208</v>
      </c>
      <c r="I152" s="245">
        <v>0.25</v>
      </c>
      <c r="J152" s="237"/>
      <c r="K152" s="237"/>
      <c r="L152" s="237"/>
      <c r="M152" s="238">
        <f t="shared" si="3"/>
        <v>0.25</v>
      </c>
      <c r="O152" s="179"/>
      <c r="P152" s="194"/>
    </row>
    <row r="153" spans="1:16" ht="12.75" customHeight="1">
      <c r="A153" s="209" t="s">
        <v>89</v>
      </c>
      <c r="B153" s="211" t="s">
        <v>110</v>
      </c>
      <c r="C153" s="253" t="s">
        <v>12</v>
      </c>
      <c r="D153" s="254" t="s">
        <v>43</v>
      </c>
      <c r="E153" s="254" t="s">
        <v>44</v>
      </c>
      <c r="F153" s="255" t="s">
        <v>44</v>
      </c>
      <c r="G153" s="256"/>
      <c r="H153" s="257"/>
      <c r="I153" s="258">
        <f>SUM(I151:I152)</f>
        <v>0.75</v>
      </c>
      <c r="J153" s="365">
        <f>SUM(J151:J152)</f>
        <v>0</v>
      </c>
      <c r="K153" s="259">
        <f>SUM(K151:K152)</f>
        <v>0</v>
      </c>
      <c r="L153" s="259"/>
      <c r="M153" s="260">
        <f t="shared" si="3"/>
        <v>0.75</v>
      </c>
      <c r="O153" s="182"/>
      <c r="P153" s="196"/>
    </row>
    <row r="154" spans="1:16" ht="12.75" customHeight="1">
      <c r="A154" s="209" t="s">
        <v>89</v>
      </c>
      <c r="B154" s="265" t="s">
        <v>110</v>
      </c>
      <c r="C154" s="266" t="s">
        <v>65</v>
      </c>
      <c r="D154" s="266" t="s">
        <v>44</v>
      </c>
      <c r="E154" s="266" t="s">
        <v>44</v>
      </c>
      <c r="F154" s="255" t="s">
        <v>44</v>
      </c>
      <c r="G154" s="256"/>
      <c r="H154" s="267"/>
      <c r="I154" s="268">
        <f>I153</f>
        <v>0.75</v>
      </c>
      <c r="J154" s="269">
        <f>J153</f>
        <v>0</v>
      </c>
      <c r="K154" s="269">
        <f>K153</f>
        <v>0</v>
      </c>
      <c r="L154" s="269"/>
      <c r="M154" s="270">
        <f t="shared" si="3"/>
        <v>0.75</v>
      </c>
      <c r="O154" s="183"/>
      <c r="P154" s="197"/>
    </row>
    <row r="155" spans="1:16" ht="12.75" customHeight="1">
      <c r="A155" s="209" t="s">
        <v>89</v>
      </c>
      <c r="B155" s="235" t="s">
        <v>111</v>
      </c>
      <c r="C155" s="232" t="s">
        <v>12</v>
      </c>
      <c r="D155" s="232" t="s">
        <v>112</v>
      </c>
      <c r="E155" s="232" t="s">
        <v>14</v>
      </c>
      <c r="F155" s="233" t="s">
        <v>113</v>
      </c>
      <c r="G155" s="234" t="s">
        <v>684</v>
      </c>
      <c r="H155" s="234" t="s">
        <v>342</v>
      </c>
      <c r="I155" s="245"/>
      <c r="J155" s="237"/>
      <c r="K155" s="237">
        <v>0.015</v>
      </c>
      <c r="L155" s="237"/>
      <c r="M155" s="238">
        <f t="shared" si="3"/>
        <v>0.015</v>
      </c>
      <c r="O155" s="179"/>
      <c r="P155" s="194"/>
    </row>
    <row r="156" spans="1:16" ht="12" customHeight="1">
      <c r="A156" s="209" t="s">
        <v>89</v>
      </c>
      <c r="B156" s="211" t="s">
        <v>111</v>
      </c>
      <c r="C156" s="209" t="s">
        <v>12</v>
      </c>
      <c r="D156" s="232" t="s">
        <v>676</v>
      </c>
      <c r="E156" s="232" t="s">
        <v>22</v>
      </c>
      <c r="F156" s="233" t="s">
        <v>682</v>
      </c>
      <c r="G156" s="234" t="s">
        <v>684</v>
      </c>
      <c r="H156" s="234" t="s">
        <v>342</v>
      </c>
      <c r="I156" s="245"/>
      <c r="J156" s="237"/>
      <c r="K156" s="237">
        <v>0.03</v>
      </c>
      <c r="L156" s="237"/>
      <c r="M156" s="238">
        <f t="shared" si="3"/>
        <v>0.03</v>
      </c>
      <c r="O156" s="179"/>
      <c r="P156" s="194"/>
    </row>
    <row r="157" spans="1:16" ht="12" customHeight="1">
      <c r="A157" s="209" t="s">
        <v>89</v>
      </c>
      <c r="B157" s="211" t="s">
        <v>111</v>
      </c>
      <c r="C157" s="209" t="s">
        <v>12</v>
      </c>
      <c r="D157" s="232" t="s">
        <v>676</v>
      </c>
      <c r="E157" s="232" t="s">
        <v>79</v>
      </c>
      <c r="F157" s="233" t="s">
        <v>685</v>
      </c>
      <c r="G157" s="234" t="s">
        <v>684</v>
      </c>
      <c r="H157" s="234" t="s">
        <v>342</v>
      </c>
      <c r="I157" s="245"/>
      <c r="J157" s="237"/>
      <c r="K157" s="237">
        <v>0.03</v>
      </c>
      <c r="L157" s="237"/>
      <c r="M157" s="238">
        <f>SUM(I157:L157)</f>
        <v>0.03</v>
      </c>
      <c r="O157" s="179"/>
      <c r="P157" s="194"/>
    </row>
    <row r="158" spans="1:16" ht="12" customHeight="1">
      <c r="A158" s="209" t="s">
        <v>89</v>
      </c>
      <c r="B158" s="211" t="s">
        <v>111</v>
      </c>
      <c r="C158" s="209" t="s">
        <v>12</v>
      </c>
      <c r="D158" s="232" t="s">
        <v>13</v>
      </c>
      <c r="E158" s="232" t="s">
        <v>79</v>
      </c>
      <c r="F158" s="233" t="s">
        <v>277</v>
      </c>
      <c r="G158" s="234" t="s">
        <v>684</v>
      </c>
      <c r="H158" s="234" t="s">
        <v>260</v>
      </c>
      <c r="I158" s="245"/>
      <c r="J158" s="237">
        <v>0.03</v>
      </c>
      <c r="K158" s="237"/>
      <c r="L158" s="237"/>
      <c r="M158" s="238">
        <f t="shared" si="3"/>
        <v>0.03</v>
      </c>
      <c r="O158" s="179"/>
      <c r="P158" s="194"/>
    </row>
    <row r="159" spans="1:16" ht="12.75" customHeight="1">
      <c r="A159" s="209" t="s">
        <v>89</v>
      </c>
      <c r="B159" s="211" t="s">
        <v>111</v>
      </c>
      <c r="C159" s="209" t="s">
        <v>12</v>
      </c>
      <c r="D159" s="232" t="s">
        <v>66</v>
      </c>
      <c r="E159" s="232" t="s">
        <v>14</v>
      </c>
      <c r="F159" s="233" t="s">
        <v>67</v>
      </c>
      <c r="G159" s="234" t="s">
        <v>684</v>
      </c>
      <c r="H159" s="234" t="s">
        <v>342</v>
      </c>
      <c r="I159" s="245"/>
      <c r="J159" s="237"/>
      <c r="K159" s="237">
        <v>0.02</v>
      </c>
      <c r="L159" s="237"/>
      <c r="M159" s="238">
        <f t="shared" si="3"/>
        <v>0.02</v>
      </c>
      <c r="O159" s="179"/>
      <c r="P159" s="194"/>
    </row>
    <row r="160" spans="1:16" ht="12" customHeight="1">
      <c r="A160" s="209" t="s">
        <v>89</v>
      </c>
      <c r="B160" s="211" t="s">
        <v>111</v>
      </c>
      <c r="C160" s="209" t="s">
        <v>12</v>
      </c>
      <c r="D160" s="210" t="s">
        <v>359</v>
      </c>
      <c r="E160" s="232" t="s">
        <v>79</v>
      </c>
      <c r="F160" s="234" t="s">
        <v>523</v>
      </c>
      <c r="G160" s="234" t="s">
        <v>118</v>
      </c>
      <c r="H160" s="234" t="s">
        <v>260</v>
      </c>
      <c r="I160" s="245"/>
      <c r="J160" s="237">
        <v>0.05</v>
      </c>
      <c r="K160" s="237"/>
      <c r="L160" s="237"/>
      <c r="M160" s="238">
        <f t="shared" si="3"/>
        <v>0.05</v>
      </c>
      <c r="O160" s="179"/>
      <c r="P160" s="194"/>
    </row>
    <row r="161" spans="1:16" ht="12.75" customHeight="1">
      <c r="A161" s="209" t="s">
        <v>89</v>
      </c>
      <c r="B161" s="211" t="s">
        <v>111</v>
      </c>
      <c r="C161" s="209" t="s">
        <v>12</v>
      </c>
      <c r="D161" s="210" t="s">
        <v>16</v>
      </c>
      <c r="E161" s="232" t="s">
        <v>22</v>
      </c>
      <c r="F161" s="233" t="s">
        <v>574</v>
      </c>
      <c r="G161" s="234" t="s">
        <v>684</v>
      </c>
      <c r="H161" s="234" t="s">
        <v>342</v>
      </c>
      <c r="I161" s="245"/>
      <c r="J161" s="237"/>
      <c r="K161" s="237">
        <v>0.09</v>
      </c>
      <c r="L161" s="237"/>
      <c r="M161" s="238">
        <f>SUM(I161:L161)</f>
        <v>0.09</v>
      </c>
      <c r="O161" s="179"/>
      <c r="P161" s="194"/>
    </row>
    <row r="162" spans="1:16" ht="12.75" customHeight="1">
      <c r="A162" s="209" t="s">
        <v>89</v>
      </c>
      <c r="B162" s="211" t="s">
        <v>111</v>
      </c>
      <c r="C162" s="209" t="s">
        <v>12</v>
      </c>
      <c r="D162" s="210" t="s">
        <v>530</v>
      </c>
      <c r="E162" s="232" t="s">
        <v>79</v>
      </c>
      <c r="F162" s="233" t="s">
        <v>618</v>
      </c>
      <c r="G162" s="234" t="s">
        <v>684</v>
      </c>
      <c r="H162" s="234" t="s">
        <v>342</v>
      </c>
      <c r="I162" s="245"/>
      <c r="J162" s="237"/>
      <c r="K162" s="237">
        <v>0.03</v>
      </c>
      <c r="L162" s="237"/>
      <c r="M162" s="238">
        <f>SUM(I162:L162)</f>
        <v>0.03</v>
      </c>
      <c r="O162" s="179"/>
      <c r="P162" s="194"/>
    </row>
    <row r="163" spans="1:16" ht="12.75" customHeight="1">
      <c r="A163" s="209" t="s">
        <v>89</v>
      </c>
      <c r="B163" s="211" t="s">
        <v>111</v>
      </c>
      <c r="C163" s="209" t="s">
        <v>12</v>
      </c>
      <c r="D163" s="210" t="s">
        <v>530</v>
      </c>
      <c r="E163" s="232" t="s">
        <v>79</v>
      </c>
      <c r="F163" s="233" t="s">
        <v>711</v>
      </c>
      <c r="G163" s="234" t="s">
        <v>684</v>
      </c>
      <c r="H163" s="234" t="s">
        <v>342</v>
      </c>
      <c r="I163" s="245"/>
      <c r="J163" s="237"/>
      <c r="K163" s="237">
        <v>0.03</v>
      </c>
      <c r="L163" s="237"/>
      <c r="M163" s="238">
        <f>SUM(I163:L163)</f>
        <v>0.03</v>
      </c>
      <c r="O163" s="179"/>
      <c r="P163" s="194"/>
    </row>
    <row r="164" spans="1:16" ht="12.75" customHeight="1">
      <c r="A164" s="209" t="s">
        <v>89</v>
      </c>
      <c r="B164" s="211" t="s">
        <v>111</v>
      </c>
      <c r="C164" s="209" t="s">
        <v>12</v>
      </c>
      <c r="D164" s="232" t="s">
        <v>19</v>
      </c>
      <c r="E164" s="232" t="s">
        <v>22</v>
      </c>
      <c r="F164" s="385" t="s">
        <v>831</v>
      </c>
      <c r="G164" s="234" t="s">
        <v>684</v>
      </c>
      <c r="H164" s="234" t="s">
        <v>260</v>
      </c>
      <c r="I164" s="245"/>
      <c r="J164" s="237">
        <v>0.03</v>
      </c>
      <c r="K164" s="237"/>
      <c r="L164" s="237"/>
      <c r="M164" s="238">
        <f t="shared" si="3"/>
        <v>0.03</v>
      </c>
      <c r="O164" s="179"/>
      <c r="P164" s="194"/>
    </row>
    <row r="165" spans="1:16" ht="12.75" customHeight="1">
      <c r="A165" s="209" t="s">
        <v>89</v>
      </c>
      <c r="B165" s="211" t="s">
        <v>111</v>
      </c>
      <c r="C165" s="209" t="s">
        <v>12</v>
      </c>
      <c r="D165" s="232" t="s">
        <v>19</v>
      </c>
      <c r="E165" s="232" t="s">
        <v>79</v>
      </c>
      <c r="F165" s="234" t="s">
        <v>531</v>
      </c>
      <c r="G165" s="234" t="s">
        <v>684</v>
      </c>
      <c r="H165" s="234" t="s">
        <v>260</v>
      </c>
      <c r="I165" s="245"/>
      <c r="J165" s="237">
        <v>0.03</v>
      </c>
      <c r="K165" s="237"/>
      <c r="L165" s="237"/>
      <c r="M165" s="238">
        <f>SUM(I165:L165)</f>
        <v>0.03</v>
      </c>
      <c r="O165" s="179"/>
      <c r="P165" s="194"/>
    </row>
    <row r="166" spans="1:16" ht="12.75" customHeight="1">
      <c r="A166" s="209" t="s">
        <v>89</v>
      </c>
      <c r="B166" s="211" t="s">
        <v>111</v>
      </c>
      <c r="C166" s="209" t="s">
        <v>12</v>
      </c>
      <c r="D166" s="232" t="s">
        <v>19</v>
      </c>
      <c r="E166" s="232" t="s">
        <v>79</v>
      </c>
      <c r="F166" s="234" t="s">
        <v>587</v>
      </c>
      <c r="G166" s="234" t="s">
        <v>684</v>
      </c>
      <c r="H166" s="234" t="s">
        <v>342</v>
      </c>
      <c r="I166" s="245"/>
      <c r="J166" s="237"/>
      <c r="K166" s="237">
        <v>0.03</v>
      </c>
      <c r="L166" s="237"/>
      <c r="M166" s="238">
        <f>SUM(I166:L166)</f>
        <v>0.03</v>
      </c>
      <c r="O166" s="179"/>
      <c r="P166" s="194"/>
    </row>
    <row r="167" spans="1:16" ht="12.75" customHeight="1">
      <c r="A167" s="209" t="s">
        <v>89</v>
      </c>
      <c r="B167" s="211" t="s">
        <v>111</v>
      </c>
      <c r="C167" s="209" t="s">
        <v>12</v>
      </c>
      <c r="D167" s="232" t="s">
        <v>19</v>
      </c>
      <c r="E167" s="232" t="s">
        <v>79</v>
      </c>
      <c r="F167" s="234" t="s">
        <v>588</v>
      </c>
      <c r="G167" s="234" t="s">
        <v>684</v>
      </c>
      <c r="H167" s="234" t="s">
        <v>342</v>
      </c>
      <c r="I167" s="245"/>
      <c r="J167" s="237"/>
      <c r="K167" s="237">
        <v>0.03</v>
      </c>
      <c r="L167" s="237"/>
      <c r="M167" s="238">
        <f>SUM(I167:L167)</f>
        <v>0.03</v>
      </c>
      <c r="O167" s="179"/>
      <c r="P167" s="194"/>
    </row>
    <row r="168" spans="1:16" ht="12.75" customHeight="1">
      <c r="A168" s="209" t="s">
        <v>89</v>
      </c>
      <c r="B168" s="211" t="s">
        <v>111</v>
      </c>
      <c r="C168" s="209" t="s">
        <v>12</v>
      </c>
      <c r="D168" s="279" t="s">
        <v>565</v>
      </c>
      <c r="E168" s="232" t="s">
        <v>79</v>
      </c>
      <c r="F168" s="233" t="s">
        <v>566</v>
      </c>
      <c r="G168" s="234" t="s">
        <v>684</v>
      </c>
      <c r="H168" s="234" t="s">
        <v>342</v>
      </c>
      <c r="I168" s="245"/>
      <c r="J168" s="237"/>
      <c r="K168" s="237">
        <v>0.05</v>
      </c>
      <c r="L168" s="237"/>
      <c r="M168" s="238">
        <f>SUM(I168:L168)</f>
        <v>0.05</v>
      </c>
      <c r="O168" s="179"/>
      <c r="P168" s="194"/>
    </row>
    <row r="169" spans="1:16" ht="12.75" customHeight="1">
      <c r="A169" s="209" t="s">
        <v>89</v>
      </c>
      <c r="B169" s="211" t="s">
        <v>111</v>
      </c>
      <c r="C169" s="209" t="s">
        <v>12</v>
      </c>
      <c r="D169" s="279" t="s">
        <v>116</v>
      </c>
      <c r="E169" s="232" t="s">
        <v>14</v>
      </c>
      <c r="F169" s="233" t="s">
        <v>117</v>
      </c>
      <c r="G169" s="234" t="s">
        <v>118</v>
      </c>
      <c r="H169" s="234" t="s">
        <v>342</v>
      </c>
      <c r="I169" s="245"/>
      <c r="J169" s="237"/>
      <c r="K169" s="237">
        <v>0.015</v>
      </c>
      <c r="L169" s="237"/>
      <c r="M169" s="238">
        <f>SUM(I169:L169)</f>
        <v>0.015</v>
      </c>
      <c r="O169" s="179"/>
      <c r="P169" s="194"/>
    </row>
    <row r="170" spans="1:16" ht="12.75" customHeight="1">
      <c r="A170" s="209" t="s">
        <v>89</v>
      </c>
      <c r="B170" s="211" t="s">
        <v>111</v>
      </c>
      <c r="C170" s="209" t="s">
        <v>12</v>
      </c>
      <c r="D170" s="271" t="s">
        <v>24</v>
      </c>
      <c r="E170" s="271" t="s">
        <v>27</v>
      </c>
      <c r="F170" s="233" t="s">
        <v>122</v>
      </c>
      <c r="G170" s="234" t="s">
        <v>123</v>
      </c>
      <c r="H170" s="234" t="s">
        <v>260</v>
      </c>
      <c r="I170" s="245"/>
      <c r="J170" s="237">
        <v>0.25</v>
      </c>
      <c r="K170" s="237"/>
      <c r="L170" s="237"/>
      <c r="M170" s="238">
        <f t="shared" si="3"/>
        <v>0.25</v>
      </c>
      <c r="O170" s="179"/>
      <c r="P170" s="194"/>
    </row>
    <row r="171" spans="1:16" ht="12.75" customHeight="1">
      <c r="A171" s="209" t="s">
        <v>89</v>
      </c>
      <c r="B171" s="211" t="s">
        <v>111</v>
      </c>
      <c r="C171" s="209" t="s">
        <v>12</v>
      </c>
      <c r="D171" s="209" t="s">
        <v>24</v>
      </c>
      <c r="E171" s="209" t="s">
        <v>27</v>
      </c>
      <c r="F171" s="233" t="s">
        <v>124</v>
      </c>
      <c r="G171" s="234" t="s">
        <v>684</v>
      </c>
      <c r="H171" s="234" t="s">
        <v>260</v>
      </c>
      <c r="I171" s="245"/>
      <c r="J171" s="237">
        <v>0.02</v>
      </c>
      <c r="K171" s="237"/>
      <c r="L171" s="237"/>
      <c r="M171" s="238">
        <f t="shared" si="3"/>
        <v>0.02</v>
      </c>
      <c r="O171" s="179"/>
      <c r="P171" s="194"/>
    </row>
    <row r="172" spans="1:16" ht="12.75" customHeight="1">
      <c r="A172" s="209" t="s">
        <v>89</v>
      </c>
      <c r="B172" s="211" t="s">
        <v>111</v>
      </c>
      <c r="C172" s="209" t="s">
        <v>12</v>
      </c>
      <c r="D172" s="232" t="s">
        <v>125</v>
      </c>
      <c r="E172" s="232" t="s">
        <v>14</v>
      </c>
      <c r="F172" s="233" t="s">
        <v>525</v>
      </c>
      <c r="G172" s="234" t="s">
        <v>684</v>
      </c>
      <c r="H172" s="234" t="s">
        <v>342</v>
      </c>
      <c r="I172" s="245"/>
      <c r="J172" s="237"/>
      <c r="K172" s="237">
        <v>0.01</v>
      </c>
      <c r="L172" s="237"/>
      <c r="M172" s="238">
        <f t="shared" si="3"/>
        <v>0.01</v>
      </c>
      <c r="O172" s="179"/>
      <c r="P172" s="194"/>
    </row>
    <row r="173" spans="1:16" ht="12.75" customHeight="1">
      <c r="A173" s="209" t="s">
        <v>89</v>
      </c>
      <c r="B173" s="211" t="s">
        <v>111</v>
      </c>
      <c r="C173" s="209" t="s">
        <v>12</v>
      </c>
      <c r="D173" s="209" t="s">
        <v>125</v>
      </c>
      <c r="E173" s="232" t="s">
        <v>79</v>
      </c>
      <c r="F173" s="233" t="s">
        <v>126</v>
      </c>
      <c r="G173" s="234" t="s">
        <v>684</v>
      </c>
      <c r="H173" s="234" t="s">
        <v>342</v>
      </c>
      <c r="I173" s="245"/>
      <c r="J173" s="237"/>
      <c r="K173" s="237">
        <v>0.01</v>
      </c>
      <c r="L173" s="237"/>
      <c r="M173" s="238">
        <f t="shared" si="3"/>
        <v>0.01</v>
      </c>
      <c r="O173" s="179"/>
      <c r="P173" s="194"/>
    </row>
    <row r="174" spans="1:16" ht="12.75" customHeight="1">
      <c r="A174" s="209" t="s">
        <v>89</v>
      </c>
      <c r="B174" s="211" t="s">
        <v>111</v>
      </c>
      <c r="C174" s="209" t="s">
        <v>12</v>
      </c>
      <c r="D174" s="209" t="s">
        <v>33</v>
      </c>
      <c r="E174" s="232" t="s">
        <v>79</v>
      </c>
      <c r="F174" s="233" t="s">
        <v>127</v>
      </c>
      <c r="G174" s="234" t="s">
        <v>684</v>
      </c>
      <c r="H174" s="234" t="s">
        <v>260</v>
      </c>
      <c r="I174" s="245"/>
      <c r="J174" s="237">
        <v>0.06</v>
      </c>
      <c r="K174" s="237"/>
      <c r="L174" s="237"/>
      <c r="M174" s="238">
        <f t="shared" si="3"/>
        <v>0.06</v>
      </c>
      <c r="O174" s="179"/>
      <c r="P174" s="194"/>
    </row>
    <row r="175" spans="1:16" ht="37.5" customHeight="1">
      <c r="A175" s="209" t="s">
        <v>89</v>
      </c>
      <c r="B175" s="211" t="s">
        <v>111</v>
      </c>
      <c r="C175" s="209" t="s">
        <v>12</v>
      </c>
      <c r="D175" s="232" t="s">
        <v>37</v>
      </c>
      <c r="E175" s="232" t="s">
        <v>27</v>
      </c>
      <c r="F175" s="233" t="s">
        <v>468</v>
      </c>
      <c r="G175" s="234" t="s">
        <v>788</v>
      </c>
      <c r="H175" s="234" t="s">
        <v>208</v>
      </c>
      <c r="I175" s="245">
        <v>0.2</v>
      </c>
      <c r="J175" s="237"/>
      <c r="K175" s="237"/>
      <c r="L175" s="237"/>
      <c r="M175" s="238">
        <f>SUM(I175:L175)</f>
        <v>0.2</v>
      </c>
      <c r="O175" s="179"/>
      <c r="P175" s="194"/>
    </row>
    <row r="176" spans="1:17" ht="24.75" customHeight="1">
      <c r="A176" s="209" t="s">
        <v>89</v>
      </c>
      <c r="B176" s="211" t="s">
        <v>111</v>
      </c>
      <c r="C176" s="209" t="s">
        <v>12</v>
      </c>
      <c r="D176" s="232" t="s">
        <v>37</v>
      </c>
      <c r="E176" s="232" t="s">
        <v>27</v>
      </c>
      <c r="F176" s="233" t="s">
        <v>468</v>
      </c>
      <c r="G176" s="234" t="s">
        <v>556</v>
      </c>
      <c r="H176" s="234" t="s">
        <v>208</v>
      </c>
      <c r="I176" s="245">
        <v>0.1</v>
      </c>
      <c r="J176" s="237"/>
      <c r="K176" s="237"/>
      <c r="L176" s="237"/>
      <c r="M176" s="238">
        <f>SUM(I176:L176)</f>
        <v>0.1</v>
      </c>
      <c r="O176" s="179"/>
      <c r="P176" s="194"/>
      <c r="Q176" s="1" t="s">
        <v>215</v>
      </c>
    </row>
    <row r="177" spans="1:16" ht="37.5" customHeight="1">
      <c r="A177" s="209" t="s">
        <v>89</v>
      </c>
      <c r="B177" s="211" t="s">
        <v>111</v>
      </c>
      <c r="C177" s="209" t="s">
        <v>12</v>
      </c>
      <c r="D177" s="232" t="s">
        <v>37</v>
      </c>
      <c r="E177" s="232" t="s">
        <v>97</v>
      </c>
      <c r="F177" s="233" t="s">
        <v>551</v>
      </c>
      <c r="G177" s="234" t="s">
        <v>667</v>
      </c>
      <c r="H177" s="234" t="s">
        <v>208</v>
      </c>
      <c r="I177" s="245">
        <v>0.8</v>
      </c>
      <c r="J177" s="237"/>
      <c r="K177" s="237"/>
      <c r="L177" s="237"/>
      <c r="M177" s="238">
        <f>SUM(I177:L177)</f>
        <v>0.8</v>
      </c>
      <c r="O177" s="179"/>
      <c r="P177" s="194"/>
    </row>
    <row r="178" spans="1:16" ht="37.5" customHeight="1">
      <c r="A178" s="209" t="s">
        <v>89</v>
      </c>
      <c r="B178" s="211" t="s">
        <v>111</v>
      </c>
      <c r="C178" s="209" t="s">
        <v>12</v>
      </c>
      <c r="D178" s="232" t="s">
        <v>37</v>
      </c>
      <c r="E178" s="232" t="s">
        <v>97</v>
      </c>
      <c r="F178" s="233" t="s">
        <v>551</v>
      </c>
      <c r="G178" s="234" t="s">
        <v>668</v>
      </c>
      <c r="H178" s="234" t="s">
        <v>208</v>
      </c>
      <c r="I178" s="245">
        <v>0.2</v>
      </c>
      <c r="J178" s="237"/>
      <c r="K178" s="237"/>
      <c r="L178" s="237"/>
      <c r="M178" s="238">
        <f>SUM(I178:L178)</f>
        <v>0.2</v>
      </c>
      <c r="O178" s="179"/>
      <c r="P178" s="194"/>
    </row>
    <row r="179" spans="1:16" ht="24.75" customHeight="1">
      <c r="A179" s="209" t="s">
        <v>89</v>
      </c>
      <c r="B179" s="211" t="s">
        <v>111</v>
      </c>
      <c r="C179" s="209" t="s">
        <v>12</v>
      </c>
      <c r="D179" s="232" t="s">
        <v>37</v>
      </c>
      <c r="E179" s="232" t="s">
        <v>97</v>
      </c>
      <c r="F179" s="233" t="s">
        <v>601</v>
      </c>
      <c r="G179" s="234" t="s">
        <v>602</v>
      </c>
      <c r="H179" s="234" t="s">
        <v>208</v>
      </c>
      <c r="I179" s="245">
        <v>0.75</v>
      </c>
      <c r="J179" s="237"/>
      <c r="K179" s="237"/>
      <c r="L179" s="237"/>
      <c r="M179" s="238">
        <f>SUM(I179:L179)</f>
        <v>0.75</v>
      </c>
      <c r="O179" s="179"/>
      <c r="P179" s="194"/>
    </row>
    <row r="180" spans="1:16" ht="12.75" customHeight="1">
      <c r="A180" s="209" t="s">
        <v>89</v>
      </c>
      <c r="B180" s="211" t="s">
        <v>111</v>
      </c>
      <c r="C180" s="209" t="s">
        <v>12</v>
      </c>
      <c r="D180" s="232" t="s">
        <v>37</v>
      </c>
      <c r="E180" s="232" t="s">
        <v>22</v>
      </c>
      <c r="F180" s="233" t="s">
        <v>128</v>
      </c>
      <c r="G180" s="234" t="s">
        <v>684</v>
      </c>
      <c r="H180" s="234" t="s">
        <v>260</v>
      </c>
      <c r="I180" s="245"/>
      <c r="J180" s="237">
        <v>0.08</v>
      </c>
      <c r="K180" s="237"/>
      <c r="L180" s="237"/>
      <c r="M180" s="238">
        <f t="shared" si="3"/>
        <v>0.08</v>
      </c>
      <c r="O180" s="179"/>
      <c r="P180" s="194"/>
    </row>
    <row r="181" spans="1:16" ht="12.75" customHeight="1">
      <c r="A181" s="209" t="s">
        <v>89</v>
      </c>
      <c r="B181" s="211" t="s">
        <v>111</v>
      </c>
      <c r="C181" s="209" t="s">
        <v>12</v>
      </c>
      <c r="D181" s="209" t="s">
        <v>37</v>
      </c>
      <c r="E181" s="209" t="s">
        <v>79</v>
      </c>
      <c r="F181" s="233" t="s">
        <v>129</v>
      </c>
      <c r="G181" s="234" t="s">
        <v>684</v>
      </c>
      <c r="H181" s="234" t="s">
        <v>260</v>
      </c>
      <c r="I181" s="245"/>
      <c r="J181" s="237">
        <v>0.12</v>
      </c>
      <c r="K181" s="237"/>
      <c r="L181" s="237"/>
      <c r="M181" s="238">
        <f>SUM(I181:L181)</f>
        <v>0.12</v>
      </c>
      <c r="O181" s="179"/>
      <c r="P181" s="194"/>
    </row>
    <row r="182" spans="1:16" ht="12.75" customHeight="1">
      <c r="A182" s="209" t="s">
        <v>89</v>
      </c>
      <c r="B182" s="211" t="s">
        <v>111</v>
      </c>
      <c r="C182" s="253" t="s">
        <v>12</v>
      </c>
      <c r="D182" s="254" t="s">
        <v>43</v>
      </c>
      <c r="E182" s="254" t="s">
        <v>44</v>
      </c>
      <c r="F182" s="255" t="s">
        <v>44</v>
      </c>
      <c r="G182" s="256"/>
      <c r="H182" s="257"/>
      <c r="I182" s="258">
        <f>SUM(I155:I181)</f>
        <v>2.05</v>
      </c>
      <c r="J182" s="259">
        <f>SUM(J155:J181)</f>
        <v>0.67</v>
      </c>
      <c r="K182" s="259">
        <f>SUM(K155:K181)</f>
        <v>0.39000000000000007</v>
      </c>
      <c r="L182" s="259"/>
      <c r="M182" s="260">
        <f t="shared" si="3"/>
        <v>3.11</v>
      </c>
      <c r="O182" s="182"/>
      <c r="P182" s="196"/>
    </row>
    <row r="183" spans="1:16" ht="12.75" customHeight="1">
      <c r="A183" s="209" t="s">
        <v>89</v>
      </c>
      <c r="B183" s="211" t="s">
        <v>111</v>
      </c>
      <c r="C183" s="232" t="s">
        <v>45</v>
      </c>
      <c r="D183" s="232" t="s">
        <v>130</v>
      </c>
      <c r="E183" s="232" t="s">
        <v>79</v>
      </c>
      <c r="F183" s="376" t="s">
        <v>790</v>
      </c>
      <c r="G183" s="234" t="s">
        <v>118</v>
      </c>
      <c r="H183" s="234" t="s">
        <v>341</v>
      </c>
      <c r="I183" s="245"/>
      <c r="J183" s="237"/>
      <c r="K183" s="237"/>
      <c r="L183" s="237">
        <v>0.03</v>
      </c>
      <c r="M183" s="238">
        <f t="shared" si="3"/>
        <v>0.03</v>
      </c>
      <c r="O183" s="179"/>
      <c r="P183" s="194"/>
    </row>
    <row r="184" spans="1:16" ht="12.75" customHeight="1">
      <c r="A184" s="209" t="s">
        <v>89</v>
      </c>
      <c r="B184" s="211" t="s">
        <v>111</v>
      </c>
      <c r="C184" s="209" t="s">
        <v>45</v>
      </c>
      <c r="D184" s="232" t="s">
        <v>46</v>
      </c>
      <c r="E184" s="232" t="s">
        <v>27</v>
      </c>
      <c r="F184" s="233" t="s">
        <v>131</v>
      </c>
      <c r="G184" s="234" t="s">
        <v>118</v>
      </c>
      <c r="H184" s="234" t="s">
        <v>341</v>
      </c>
      <c r="I184" s="245"/>
      <c r="J184" s="237"/>
      <c r="K184" s="237"/>
      <c r="L184" s="237">
        <v>0.05</v>
      </c>
      <c r="M184" s="238">
        <f t="shared" si="3"/>
        <v>0.05</v>
      </c>
      <c r="O184" s="179"/>
      <c r="P184" s="194"/>
    </row>
    <row r="185" spans="1:16" ht="12.75" customHeight="1">
      <c r="A185" s="209" t="s">
        <v>89</v>
      </c>
      <c r="B185" s="211" t="s">
        <v>111</v>
      </c>
      <c r="C185" s="209" t="s">
        <v>45</v>
      </c>
      <c r="D185" s="209" t="s">
        <v>46</v>
      </c>
      <c r="E185" s="232" t="s">
        <v>79</v>
      </c>
      <c r="F185" s="233" t="s">
        <v>132</v>
      </c>
      <c r="G185" s="234" t="s">
        <v>118</v>
      </c>
      <c r="H185" s="234" t="s">
        <v>341</v>
      </c>
      <c r="I185" s="245"/>
      <c r="J185" s="237"/>
      <c r="K185" s="237"/>
      <c r="L185" s="237">
        <v>0.12</v>
      </c>
      <c r="M185" s="238">
        <f t="shared" si="3"/>
        <v>0.12</v>
      </c>
      <c r="O185" s="179"/>
      <c r="P185" s="194"/>
    </row>
    <row r="186" spans="1:16" ht="12.75" customHeight="1">
      <c r="A186" s="209" t="s">
        <v>89</v>
      </c>
      <c r="B186" s="211" t="s">
        <v>111</v>
      </c>
      <c r="C186" s="209" t="s">
        <v>45</v>
      </c>
      <c r="D186" s="232" t="s">
        <v>133</v>
      </c>
      <c r="E186" s="232" t="s">
        <v>79</v>
      </c>
      <c r="F186" s="233" t="s">
        <v>134</v>
      </c>
      <c r="G186" s="234" t="s">
        <v>118</v>
      </c>
      <c r="H186" s="234" t="s">
        <v>341</v>
      </c>
      <c r="I186" s="245"/>
      <c r="J186" s="237"/>
      <c r="K186" s="237"/>
      <c r="L186" s="237">
        <v>0.03</v>
      </c>
      <c r="M186" s="238">
        <f t="shared" si="3"/>
        <v>0.03</v>
      </c>
      <c r="O186" s="179"/>
      <c r="P186" s="194"/>
    </row>
    <row r="187" spans="1:16" ht="12.75" customHeight="1">
      <c r="A187" s="209" t="s">
        <v>89</v>
      </c>
      <c r="B187" s="211" t="s">
        <v>111</v>
      </c>
      <c r="C187" s="209" t="s">
        <v>45</v>
      </c>
      <c r="D187" s="232" t="s">
        <v>358</v>
      </c>
      <c r="E187" s="232" t="s">
        <v>79</v>
      </c>
      <c r="F187" s="233" t="s">
        <v>135</v>
      </c>
      <c r="G187" s="234" t="s">
        <v>118</v>
      </c>
      <c r="H187" s="234" t="s">
        <v>341</v>
      </c>
      <c r="I187" s="245"/>
      <c r="J187" s="237"/>
      <c r="K187" s="237"/>
      <c r="L187" s="237">
        <v>0.045</v>
      </c>
      <c r="M187" s="238">
        <f t="shared" si="3"/>
        <v>0.045</v>
      </c>
      <c r="O187" s="179"/>
      <c r="P187" s="194"/>
    </row>
    <row r="188" spans="1:16" ht="12.75" customHeight="1">
      <c r="A188" s="209" t="s">
        <v>89</v>
      </c>
      <c r="B188" s="211" t="s">
        <v>111</v>
      </c>
      <c r="C188" s="209" t="s">
        <v>45</v>
      </c>
      <c r="D188" s="210" t="s">
        <v>47</v>
      </c>
      <c r="E188" s="232" t="s">
        <v>79</v>
      </c>
      <c r="F188" s="233" t="s">
        <v>646</v>
      </c>
      <c r="G188" s="234" t="s">
        <v>684</v>
      </c>
      <c r="H188" s="234" t="s">
        <v>341</v>
      </c>
      <c r="I188" s="245"/>
      <c r="J188" s="237"/>
      <c r="K188" s="237"/>
      <c r="L188" s="237">
        <v>0.05</v>
      </c>
      <c r="M188" s="238">
        <f t="shared" si="3"/>
        <v>0.05</v>
      </c>
      <c r="O188" s="179"/>
      <c r="P188" s="194"/>
    </row>
    <row r="189" spans="1:16" ht="12.75" customHeight="1">
      <c r="A189" s="209" t="s">
        <v>89</v>
      </c>
      <c r="B189" s="211" t="s">
        <v>111</v>
      </c>
      <c r="C189" s="209" t="s">
        <v>45</v>
      </c>
      <c r="D189" s="232" t="s">
        <v>47</v>
      </c>
      <c r="E189" s="232" t="s">
        <v>79</v>
      </c>
      <c r="F189" s="233" t="s">
        <v>136</v>
      </c>
      <c r="G189" s="234" t="s">
        <v>684</v>
      </c>
      <c r="H189" s="234" t="s">
        <v>341</v>
      </c>
      <c r="I189" s="245"/>
      <c r="J189" s="237"/>
      <c r="K189" s="237"/>
      <c r="L189" s="237">
        <v>0.12</v>
      </c>
      <c r="M189" s="238">
        <f t="shared" si="3"/>
        <v>0.12</v>
      </c>
      <c r="O189" s="179"/>
      <c r="P189" s="194"/>
    </row>
    <row r="190" spans="1:16" s="205" customFormat="1" ht="12.75" customHeight="1">
      <c r="A190" s="209" t="s">
        <v>89</v>
      </c>
      <c r="B190" s="211" t="s">
        <v>111</v>
      </c>
      <c r="C190" s="209" t="s">
        <v>45</v>
      </c>
      <c r="D190" s="232" t="s">
        <v>425</v>
      </c>
      <c r="E190" s="232" t="s">
        <v>79</v>
      </c>
      <c r="F190" s="233" t="s">
        <v>508</v>
      </c>
      <c r="G190" s="234" t="s">
        <v>118</v>
      </c>
      <c r="H190" s="234" t="s">
        <v>341</v>
      </c>
      <c r="I190" s="245"/>
      <c r="J190" s="237"/>
      <c r="K190" s="237"/>
      <c r="L190" s="237">
        <v>0.03</v>
      </c>
      <c r="M190" s="238">
        <f>SUM(I190:L190)</f>
        <v>0.03</v>
      </c>
      <c r="O190" s="189"/>
      <c r="P190" s="201"/>
    </row>
    <row r="191" spans="1:16" s="205" customFormat="1" ht="12.75" customHeight="1">
      <c r="A191" s="209" t="s">
        <v>89</v>
      </c>
      <c r="B191" s="211" t="s">
        <v>111</v>
      </c>
      <c r="C191" s="209" t="s">
        <v>45</v>
      </c>
      <c r="D191" s="232" t="s">
        <v>425</v>
      </c>
      <c r="E191" s="232" t="s">
        <v>79</v>
      </c>
      <c r="F191" s="385" t="s">
        <v>817</v>
      </c>
      <c r="G191" s="234" t="s">
        <v>118</v>
      </c>
      <c r="H191" s="234" t="s">
        <v>341</v>
      </c>
      <c r="I191" s="245"/>
      <c r="J191" s="237"/>
      <c r="K191" s="237"/>
      <c r="L191" s="359">
        <v>0.03</v>
      </c>
      <c r="M191" s="189">
        <f>SUM(I191:L191)</f>
        <v>0.03</v>
      </c>
      <c r="O191" s="189"/>
      <c r="P191" s="201"/>
    </row>
    <row r="192" spans="1:16" s="205" customFormat="1" ht="12.75" customHeight="1">
      <c r="A192" s="209" t="s">
        <v>89</v>
      </c>
      <c r="B192" s="211" t="s">
        <v>111</v>
      </c>
      <c r="C192" s="209" t="s">
        <v>45</v>
      </c>
      <c r="D192" s="232" t="s">
        <v>425</v>
      </c>
      <c r="E192" s="232" t="s">
        <v>79</v>
      </c>
      <c r="F192" s="385" t="s">
        <v>818</v>
      </c>
      <c r="G192" s="234" t="s">
        <v>118</v>
      </c>
      <c r="H192" s="234" t="s">
        <v>341</v>
      </c>
      <c r="I192" s="245"/>
      <c r="J192" s="237"/>
      <c r="K192" s="237"/>
      <c r="L192" s="359">
        <v>0.03</v>
      </c>
      <c r="M192" s="189">
        <f>SUM(I192:L192)</f>
        <v>0.03</v>
      </c>
      <c r="O192" s="189"/>
      <c r="P192" s="201"/>
    </row>
    <row r="193" spans="1:16" s="205" customFormat="1" ht="12.75" customHeight="1">
      <c r="A193" s="209" t="s">
        <v>89</v>
      </c>
      <c r="B193" s="211" t="s">
        <v>111</v>
      </c>
      <c r="C193" s="209" t="s">
        <v>45</v>
      </c>
      <c r="D193" s="232" t="s">
        <v>425</v>
      </c>
      <c r="E193" s="232" t="s">
        <v>79</v>
      </c>
      <c r="F193" s="385" t="s">
        <v>819</v>
      </c>
      <c r="G193" s="234" t="s">
        <v>118</v>
      </c>
      <c r="H193" s="234" t="s">
        <v>341</v>
      </c>
      <c r="I193" s="245"/>
      <c r="J193" s="237"/>
      <c r="K193" s="237"/>
      <c r="L193" s="359">
        <v>0.03</v>
      </c>
      <c r="M193" s="189">
        <f>SUM(I193:L193)</f>
        <v>0.03</v>
      </c>
      <c r="O193" s="189"/>
      <c r="P193" s="201"/>
    </row>
    <row r="194" spans="1:16" ht="12.75" customHeight="1">
      <c r="A194" s="209" t="s">
        <v>89</v>
      </c>
      <c r="B194" s="211" t="s">
        <v>111</v>
      </c>
      <c r="C194" s="209" t="s">
        <v>45</v>
      </c>
      <c r="D194" s="232" t="s">
        <v>49</v>
      </c>
      <c r="E194" s="232" t="s">
        <v>79</v>
      </c>
      <c r="F194" s="233" t="s">
        <v>137</v>
      </c>
      <c r="G194" s="234" t="s">
        <v>118</v>
      </c>
      <c r="H194" s="234" t="s">
        <v>341</v>
      </c>
      <c r="I194" s="245"/>
      <c r="J194" s="237"/>
      <c r="K194" s="237"/>
      <c r="L194" s="237">
        <v>0.06</v>
      </c>
      <c r="M194" s="238">
        <f t="shared" si="3"/>
        <v>0.06</v>
      </c>
      <c r="O194" s="179"/>
      <c r="P194" s="194"/>
    </row>
    <row r="195" spans="1:16" ht="12.75" customHeight="1">
      <c r="A195" s="209" t="s">
        <v>89</v>
      </c>
      <c r="B195" s="211" t="s">
        <v>111</v>
      </c>
      <c r="C195" s="209" t="s">
        <v>45</v>
      </c>
      <c r="D195" s="232" t="s">
        <v>92</v>
      </c>
      <c r="E195" s="232" t="s">
        <v>14</v>
      </c>
      <c r="F195" s="233" t="s">
        <v>447</v>
      </c>
      <c r="G195" s="234" t="s">
        <v>118</v>
      </c>
      <c r="H195" s="234" t="s">
        <v>341</v>
      </c>
      <c r="I195" s="245"/>
      <c r="J195" s="237"/>
      <c r="K195" s="237"/>
      <c r="L195" s="237">
        <v>0.05</v>
      </c>
      <c r="M195" s="238">
        <f t="shared" si="3"/>
        <v>0.05</v>
      </c>
      <c r="O195" s="179"/>
      <c r="P195" s="194"/>
    </row>
    <row r="196" spans="1:16" ht="12.75" customHeight="1">
      <c r="A196" s="209" t="s">
        <v>89</v>
      </c>
      <c r="B196" s="211" t="s">
        <v>111</v>
      </c>
      <c r="C196" s="209" t="s">
        <v>45</v>
      </c>
      <c r="D196" s="232" t="s">
        <v>52</v>
      </c>
      <c r="E196" s="232" t="s">
        <v>79</v>
      </c>
      <c r="F196" s="233" t="s">
        <v>138</v>
      </c>
      <c r="G196" s="234" t="s">
        <v>118</v>
      </c>
      <c r="H196" s="234" t="s">
        <v>341</v>
      </c>
      <c r="I196" s="245"/>
      <c r="J196" s="237"/>
      <c r="K196" s="237"/>
      <c r="L196" s="237">
        <v>0.12</v>
      </c>
      <c r="M196" s="238">
        <f t="shared" si="3"/>
        <v>0.12</v>
      </c>
      <c r="O196" s="179"/>
      <c r="P196" s="194"/>
    </row>
    <row r="197" spans="1:16" ht="12.75" customHeight="1">
      <c r="A197" s="209" t="s">
        <v>89</v>
      </c>
      <c r="B197" s="211" t="s">
        <v>111</v>
      </c>
      <c r="C197" s="209" t="s">
        <v>45</v>
      </c>
      <c r="D197" s="232" t="s">
        <v>140</v>
      </c>
      <c r="E197" s="232" t="s">
        <v>14</v>
      </c>
      <c r="F197" s="233" t="s">
        <v>141</v>
      </c>
      <c r="G197" s="234" t="s">
        <v>118</v>
      </c>
      <c r="H197" s="234" t="s">
        <v>341</v>
      </c>
      <c r="I197" s="245"/>
      <c r="J197" s="237"/>
      <c r="K197" s="237"/>
      <c r="L197" s="237">
        <v>0.02</v>
      </c>
      <c r="M197" s="238">
        <f t="shared" si="3"/>
        <v>0.02</v>
      </c>
      <c r="O197" s="179"/>
      <c r="P197" s="194"/>
    </row>
    <row r="198" spans="1:16" ht="12.75" customHeight="1">
      <c r="A198" s="209" t="s">
        <v>89</v>
      </c>
      <c r="B198" s="211" t="s">
        <v>111</v>
      </c>
      <c r="C198" s="209" t="s">
        <v>45</v>
      </c>
      <c r="D198" s="232" t="s">
        <v>53</v>
      </c>
      <c r="E198" s="232" t="s">
        <v>79</v>
      </c>
      <c r="F198" s="233" t="s">
        <v>469</v>
      </c>
      <c r="G198" s="234" t="s">
        <v>470</v>
      </c>
      <c r="H198" s="234" t="s">
        <v>341</v>
      </c>
      <c r="I198" s="245"/>
      <c r="J198" s="237"/>
      <c r="K198" s="237"/>
      <c r="L198" s="237">
        <v>0.1</v>
      </c>
      <c r="M198" s="238">
        <f>SUM(I198:L198)</f>
        <v>0.1</v>
      </c>
      <c r="O198" s="179"/>
      <c r="P198" s="194"/>
    </row>
    <row r="199" spans="1:16" ht="12.75" customHeight="1">
      <c r="A199" s="209" t="s">
        <v>89</v>
      </c>
      <c r="B199" s="211" t="s">
        <v>111</v>
      </c>
      <c r="C199" s="209" t="s">
        <v>45</v>
      </c>
      <c r="D199" s="232" t="s">
        <v>53</v>
      </c>
      <c r="E199" s="232" t="s">
        <v>79</v>
      </c>
      <c r="F199" s="233" t="s">
        <v>639</v>
      </c>
      <c r="G199" s="234" t="s">
        <v>684</v>
      </c>
      <c r="H199" s="234" t="s">
        <v>341</v>
      </c>
      <c r="I199" s="245"/>
      <c r="J199" s="237"/>
      <c r="K199" s="237"/>
      <c r="L199" s="237">
        <v>0.03</v>
      </c>
      <c r="M199" s="238">
        <f>SUM(I199:L199)</f>
        <v>0.03</v>
      </c>
      <c r="O199" s="179"/>
      <c r="P199" s="194"/>
    </row>
    <row r="200" spans="1:16" ht="12.75" customHeight="1">
      <c r="A200" s="209" t="s">
        <v>89</v>
      </c>
      <c r="B200" s="211" t="s">
        <v>111</v>
      </c>
      <c r="C200" s="209" t="s">
        <v>45</v>
      </c>
      <c r="D200" s="232" t="s">
        <v>142</v>
      </c>
      <c r="E200" s="232" t="s">
        <v>22</v>
      </c>
      <c r="F200" s="233" t="s">
        <v>143</v>
      </c>
      <c r="G200" s="234" t="s">
        <v>684</v>
      </c>
      <c r="H200" s="234" t="s">
        <v>341</v>
      </c>
      <c r="I200" s="245"/>
      <c r="J200" s="237"/>
      <c r="K200" s="237"/>
      <c r="L200" s="237">
        <v>0.06</v>
      </c>
      <c r="M200" s="238">
        <f t="shared" si="3"/>
        <v>0.06</v>
      </c>
      <c r="O200" s="179"/>
      <c r="P200" s="194"/>
    </row>
    <row r="201" spans="1:16" ht="12.75" customHeight="1">
      <c r="A201" s="209" t="s">
        <v>89</v>
      </c>
      <c r="B201" s="211" t="s">
        <v>111</v>
      </c>
      <c r="C201" s="209" t="s">
        <v>45</v>
      </c>
      <c r="D201" s="232" t="s">
        <v>142</v>
      </c>
      <c r="E201" s="232" t="s">
        <v>79</v>
      </c>
      <c r="F201" s="233" t="s">
        <v>239</v>
      </c>
      <c r="G201" s="234" t="s">
        <v>684</v>
      </c>
      <c r="H201" s="234" t="s">
        <v>341</v>
      </c>
      <c r="I201" s="245"/>
      <c r="J201" s="237"/>
      <c r="K201" s="237"/>
      <c r="L201" s="237">
        <v>0.06</v>
      </c>
      <c r="M201" s="238">
        <f t="shared" si="3"/>
        <v>0.06</v>
      </c>
      <c r="O201" s="179"/>
      <c r="P201" s="194"/>
    </row>
    <row r="202" spans="1:16" ht="12">
      <c r="A202" s="209" t="s">
        <v>89</v>
      </c>
      <c r="B202" s="211" t="s">
        <v>111</v>
      </c>
      <c r="C202" s="209" t="s">
        <v>45</v>
      </c>
      <c r="D202" s="278" t="s">
        <v>57</v>
      </c>
      <c r="E202" s="278" t="s">
        <v>79</v>
      </c>
      <c r="F202" s="291" t="s">
        <v>144</v>
      </c>
      <c r="G202" s="274" t="s">
        <v>145</v>
      </c>
      <c r="H202" s="274" t="s">
        <v>341</v>
      </c>
      <c r="I202" s="275"/>
      <c r="J202" s="276"/>
      <c r="K202" s="276"/>
      <c r="L202" s="276">
        <v>0.15</v>
      </c>
      <c r="M202" s="277">
        <f t="shared" si="3"/>
        <v>0.15</v>
      </c>
      <c r="O202" s="179"/>
      <c r="P202" s="194"/>
    </row>
    <row r="203" spans="1:16" ht="12.75" customHeight="1">
      <c r="A203" s="209" t="s">
        <v>89</v>
      </c>
      <c r="B203" s="211" t="s">
        <v>111</v>
      </c>
      <c r="C203" s="209" t="s">
        <v>45</v>
      </c>
      <c r="D203" s="249" t="s">
        <v>57</v>
      </c>
      <c r="E203" s="249" t="s">
        <v>79</v>
      </c>
      <c r="F203" s="264" t="s">
        <v>144</v>
      </c>
      <c r="G203" s="239" t="s">
        <v>355</v>
      </c>
      <c r="H203" s="239" t="s">
        <v>341</v>
      </c>
      <c r="I203" s="240"/>
      <c r="J203" s="241"/>
      <c r="K203" s="241"/>
      <c r="L203" s="241">
        <v>0.35</v>
      </c>
      <c r="M203" s="242">
        <f t="shared" si="3"/>
        <v>0.35</v>
      </c>
      <c r="O203" s="180"/>
      <c r="P203" s="195"/>
    </row>
    <row r="204" spans="1:16" ht="12.75" customHeight="1">
      <c r="A204" s="209" t="s">
        <v>89</v>
      </c>
      <c r="B204" s="211" t="s">
        <v>111</v>
      </c>
      <c r="C204" s="209" t="s">
        <v>45</v>
      </c>
      <c r="D204" s="232" t="s">
        <v>59</v>
      </c>
      <c r="E204" s="232" t="s">
        <v>79</v>
      </c>
      <c r="F204" s="233" t="s">
        <v>146</v>
      </c>
      <c r="G204" s="234" t="s">
        <v>118</v>
      </c>
      <c r="H204" s="234" t="s">
        <v>341</v>
      </c>
      <c r="I204" s="245"/>
      <c r="J204" s="237"/>
      <c r="K204" s="237"/>
      <c r="L204" s="237">
        <v>0.05</v>
      </c>
      <c r="M204" s="238">
        <f t="shared" si="3"/>
        <v>0.05</v>
      </c>
      <c r="O204" s="179"/>
      <c r="P204" s="194"/>
    </row>
    <row r="205" spans="1:16" ht="12.75" customHeight="1">
      <c r="A205" s="209" t="s">
        <v>89</v>
      </c>
      <c r="B205" s="211" t="s">
        <v>111</v>
      </c>
      <c r="C205" s="209" t="s">
        <v>45</v>
      </c>
      <c r="D205" s="232" t="s">
        <v>77</v>
      </c>
      <c r="E205" s="232" t="s">
        <v>79</v>
      </c>
      <c r="F205" s="233" t="s">
        <v>80</v>
      </c>
      <c r="G205" s="234" t="s">
        <v>118</v>
      </c>
      <c r="H205" s="234" t="s">
        <v>341</v>
      </c>
      <c r="I205" s="245"/>
      <c r="J205" s="237"/>
      <c r="K205" s="237"/>
      <c r="L205" s="237">
        <v>0.03</v>
      </c>
      <c r="M205" s="238">
        <f t="shared" si="3"/>
        <v>0.03</v>
      </c>
      <c r="O205" s="179"/>
      <c r="P205" s="194"/>
    </row>
    <row r="206" spans="1:16" ht="12.75" customHeight="1">
      <c r="A206" s="209" t="s">
        <v>89</v>
      </c>
      <c r="B206" s="211" t="s">
        <v>111</v>
      </c>
      <c r="C206" s="209" t="s">
        <v>45</v>
      </c>
      <c r="D206" s="232" t="s">
        <v>283</v>
      </c>
      <c r="E206" s="232" t="s">
        <v>79</v>
      </c>
      <c r="F206" s="385" t="s">
        <v>804</v>
      </c>
      <c r="G206" s="234" t="s">
        <v>118</v>
      </c>
      <c r="H206" s="234" t="s">
        <v>341</v>
      </c>
      <c r="I206" s="245"/>
      <c r="J206" s="237"/>
      <c r="K206" s="237"/>
      <c r="L206" s="237">
        <v>0.1</v>
      </c>
      <c r="M206" s="238">
        <f t="shared" si="3"/>
        <v>0.1</v>
      </c>
      <c r="O206" s="179"/>
      <c r="P206" s="194"/>
    </row>
    <row r="207" spans="1:16" ht="12.75" customHeight="1">
      <c r="A207" s="209" t="s">
        <v>89</v>
      </c>
      <c r="B207" s="211" t="s">
        <v>111</v>
      </c>
      <c r="C207" s="209" t="s">
        <v>45</v>
      </c>
      <c r="D207" s="232" t="s">
        <v>283</v>
      </c>
      <c r="E207" s="232" t="s">
        <v>79</v>
      </c>
      <c r="F207" s="385" t="s">
        <v>805</v>
      </c>
      <c r="G207" s="234" t="s">
        <v>118</v>
      </c>
      <c r="H207" s="234" t="s">
        <v>341</v>
      </c>
      <c r="I207" s="245"/>
      <c r="J207" s="237"/>
      <c r="K207" s="237"/>
      <c r="L207" s="237">
        <v>0.1</v>
      </c>
      <c r="M207" s="238">
        <f t="shared" si="3"/>
        <v>0.1</v>
      </c>
      <c r="O207" s="179"/>
      <c r="P207" s="194"/>
    </row>
    <row r="208" spans="1:16" ht="12.75" customHeight="1">
      <c r="A208" s="209" t="s">
        <v>89</v>
      </c>
      <c r="B208" s="211" t="s">
        <v>111</v>
      </c>
      <c r="C208" s="209" t="s">
        <v>45</v>
      </c>
      <c r="D208" s="232" t="s">
        <v>63</v>
      </c>
      <c r="E208" s="232" t="s">
        <v>79</v>
      </c>
      <c r="F208" s="233" t="s">
        <v>509</v>
      </c>
      <c r="G208" s="234" t="s">
        <v>118</v>
      </c>
      <c r="H208" s="234" t="s">
        <v>341</v>
      </c>
      <c r="I208" s="245"/>
      <c r="J208" s="237"/>
      <c r="K208" s="237"/>
      <c r="L208" s="237">
        <v>0.03</v>
      </c>
      <c r="M208" s="238">
        <f t="shared" si="3"/>
        <v>0.03</v>
      </c>
      <c r="O208" s="179"/>
      <c r="P208" s="194"/>
    </row>
    <row r="209" spans="1:16" ht="12.75" customHeight="1">
      <c r="A209" s="209" t="s">
        <v>89</v>
      </c>
      <c r="B209" s="211" t="s">
        <v>111</v>
      </c>
      <c r="C209" s="209" t="s">
        <v>45</v>
      </c>
      <c r="D209" s="232" t="s">
        <v>471</v>
      </c>
      <c r="E209" s="271" t="s">
        <v>79</v>
      </c>
      <c r="F209" s="233" t="s">
        <v>245</v>
      </c>
      <c r="G209" s="234" t="s">
        <v>684</v>
      </c>
      <c r="H209" s="234" t="s">
        <v>341</v>
      </c>
      <c r="I209" s="245"/>
      <c r="J209" s="237"/>
      <c r="K209" s="237"/>
      <c r="L209" s="237">
        <v>0.03</v>
      </c>
      <c r="M209" s="238">
        <f>SUM(I209:L209)</f>
        <v>0.03</v>
      </c>
      <c r="O209" s="179"/>
      <c r="P209" s="194"/>
    </row>
    <row r="210" spans="1:16" ht="12.75" customHeight="1">
      <c r="A210" s="209" t="s">
        <v>89</v>
      </c>
      <c r="B210" s="211" t="s">
        <v>111</v>
      </c>
      <c r="C210" s="209" t="s">
        <v>45</v>
      </c>
      <c r="D210" s="209" t="s">
        <v>471</v>
      </c>
      <c r="E210" s="292" t="s">
        <v>79</v>
      </c>
      <c r="F210" s="233" t="s">
        <v>473</v>
      </c>
      <c r="G210" s="234" t="s">
        <v>684</v>
      </c>
      <c r="H210" s="234" t="s">
        <v>341</v>
      </c>
      <c r="I210" s="245"/>
      <c r="J210" s="237"/>
      <c r="K210" s="237"/>
      <c r="L210" s="237">
        <v>0.03</v>
      </c>
      <c r="M210" s="238">
        <f>SUM(I210:L210)</f>
        <v>0.03</v>
      </c>
      <c r="O210" s="179"/>
      <c r="P210" s="194"/>
    </row>
    <row r="211" spans="1:16" ht="12.75" customHeight="1">
      <c r="A211" s="209" t="s">
        <v>89</v>
      </c>
      <c r="B211" s="211" t="s">
        <v>111</v>
      </c>
      <c r="C211" s="253" t="s">
        <v>45</v>
      </c>
      <c r="D211" s="254" t="s">
        <v>64</v>
      </c>
      <c r="E211" s="254" t="s">
        <v>44</v>
      </c>
      <c r="F211" s="255" t="s">
        <v>44</v>
      </c>
      <c r="G211" s="256"/>
      <c r="H211" s="257"/>
      <c r="I211" s="258"/>
      <c r="J211" s="259"/>
      <c r="K211" s="259"/>
      <c r="L211" s="259">
        <f>SUM(L183:L210)</f>
        <v>1.9350000000000003</v>
      </c>
      <c r="M211" s="260">
        <f t="shared" si="3"/>
        <v>1.9350000000000003</v>
      </c>
      <c r="O211" s="182"/>
      <c r="P211" s="196"/>
    </row>
    <row r="212" spans="1:16" ht="12.75" customHeight="1">
      <c r="A212" s="209" t="s">
        <v>89</v>
      </c>
      <c r="B212" s="265" t="s">
        <v>111</v>
      </c>
      <c r="C212" s="266" t="s">
        <v>65</v>
      </c>
      <c r="D212" s="266" t="s">
        <v>44</v>
      </c>
      <c r="E212" s="266" t="s">
        <v>44</v>
      </c>
      <c r="F212" s="255" t="s">
        <v>44</v>
      </c>
      <c r="G212" s="256"/>
      <c r="H212" s="267"/>
      <c r="I212" s="268">
        <f>I182</f>
        <v>2.05</v>
      </c>
      <c r="J212" s="269">
        <f>J182</f>
        <v>0.67</v>
      </c>
      <c r="K212" s="269">
        <f>K182</f>
        <v>0.39000000000000007</v>
      </c>
      <c r="L212" s="269">
        <f>L211</f>
        <v>1.9350000000000003</v>
      </c>
      <c r="M212" s="270">
        <f t="shared" si="3"/>
        <v>5.045</v>
      </c>
      <c r="O212" s="183"/>
      <c r="P212" s="197"/>
    </row>
    <row r="213" spans="1:16" ht="12" customHeight="1">
      <c r="A213" s="209" t="s">
        <v>89</v>
      </c>
      <c r="B213" s="235" t="s">
        <v>147</v>
      </c>
      <c r="C213" s="232" t="s">
        <v>12</v>
      </c>
      <c r="D213" s="232" t="s">
        <v>13</v>
      </c>
      <c r="E213" s="232" t="s">
        <v>79</v>
      </c>
      <c r="F213" s="233" t="s">
        <v>277</v>
      </c>
      <c r="G213" s="234" t="s">
        <v>518</v>
      </c>
      <c r="H213" s="234" t="s">
        <v>260</v>
      </c>
      <c r="I213" s="245"/>
      <c r="J213" s="237">
        <v>0.2</v>
      </c>
      <c r="K213" s="237"/>
      <c r="L213" s="237"/>
      <c r="M213" s="238">
        <f t="shared" si="3"/>
        <v>0.2</v>
      </c>
      <c r="O213" s="179"/>
      <c r="P213" s="194"/>
    </row>
    <row r="214" spans="1:17" ht="40.5" customHeight="1">
      <c r="A214" s="209" t="s">
        <v>89</v>
      </c>
      <c r="B214" s="211" t="s">
        <v>147</v>
      </c>
      <c r="C214" s="209" t="s">
        <v>12</v>
      </c>
      <c r="D214" s="232" t="s">
        <v>119</v>
      </c>
      <c r="E214" s="279" t="s">
        <v>14</v>
      </c>
      <c r="F214" s="233" t="s">
        <v>148</v>
      </c>
      <c r="G214" s="234" t="s">
        <v>637</v>
      </c>
      <c r="H214" s="234" t="s">
        <v>208</v>
      </c>
      <c r="I214" s="245">
        <v>0.2</v>
      </c>
      <c r="J214" s="237"/>
      <c r="K214" s="237"/>
      <c r="L214" s="237"/>
      <c r="M214" s="238">
        <f t="shared" si="3"/>
        <v>0.2</v>
      </c>
      <c r="O214" s="179"/>
      <c r="P214" s="194"/>
      <c r="Q214" s="6" t="s">
        <v>213</v>
      </c>
    </row>
    <row r="215" spans="1:16" ht="12.75" customHeight="1">
      <c r="A215" s="209" t="s">
        <v>89</v>
      </c>
      <c r="B215" s="211" t="s">
        <v>147</v>
      </c>
      <c r="C215" s="209" t="s">
        <v>12</v>
      </c>
      <c r="D215" s="281" t="s">
        <v>715</v>
      </c>
      <c r="E215" s="246" t="s">
        <v>79</v>
      </c>
      <c r="F215" s="233" t="s">
        <v>717</v>
      </c>
      <c r="G215" s="234" t="s">
        <v>718</v>
      </c>
      <c r="H215" s="234" t="s">
        <v>342</v>
      </c>
      <c r="I215" s="245"/>
      <c r="J215" s="237"/>
      <c r="K215" s="237">
        <v>0.1</v>
      </c>
      <c r="L215" s="237"/>
      <c r="M215" s="238">
        <f>SUM(I215:L215)</f>
        <v>0.1</v>
      </c>
      <c r="O215" s="179"/>
      <c r="P215" s="194"/>
    </row>
    <row r="216" spans="1:16" ht="37.5" customHeight="1">
      <c r="A216" s="209" t="s">
        <v>89</v>
      </c>
      <c r="B216" s="211" t="s">
        <v>147</v>
      </c>
      <c r="C216" s="209" t="s">
        <v>12</v>
      </c>
      <c r="D216" s="281" t="s">
        <v>530</v>
      </c>
      <c r="E216" s="292" t="s">
        <v>79</v>
      </c>
      <c r="F216" s="233" t="s">
        <v>714</v>
      </c>
      <c r="G216" s="358" t="s">
        <v>793</v>
      </c>
      <c r="H216" s="234" t="s">
        <v>342</v>
      </c>
      <c r="I216" s="245"/>
      <c r="J216" s="237"/>
      <c r="K216" s="359">
        <v>0.42</v>
      </c>
      <c r="L216" s="237"/>
      <c r="M216" s="189">
        <f t="shared" si="3"/>
        <v>0.42</v>
      </c>
      <c r="O216" s="179"/>
      <c r="P216" s="194"/>
    </row>
    <row r="217" spans="1:16" ht="37.5">
      <c r="A217" s="209" t="s">
        <v>89</v>
      </c>
      <c r="B217" s="211" t="s">
        <v>147</v>
      </c>
      <c r="C217" s="209" t="s">
        <v>12</v>
      </c>
      <c r="D217" s="232" t="s">
        <v>37</v>
      </c>
      <c r="E217" s="232" t="s">
        <v>27</v>
      </c>
      <c r="F217" s="233" t="s">
        <v>193</v>
      </c>
      <c r="G217" s="234" t="s">
        <v>259</v>
      </c>
      <c r="H217" s="234" t="s">
        <v>260</v>
      </c>
      <c r="I217" s="245"/>
      <c r="J217" s="237">
        <v>0.35</v>
      </c>
      <c r="K217" s="237"/>
      <c r="L217" s="237"/>
      <c r="M217" s="238">
        <f aca="true" t="shared" si="4" ref="M217:M225">SUM(I217:L217)</f>
        <v>0.35</v>
      </c>
      <c r="O217" s="179"/>
      <c r="P217" s="194"/>
    </row>
    <row r="218" spans="1:16" ht="12">
      <c r="A218" s="209" t="s">
        <v>89</v>
      </c>
      <c r="B218" s="211" t="s">
        <v>147</v>
      </c>
      <c r="C218" s="209" t="s">
        <v>12</v>
      </c>
      <c r="D218" s="209" t="s">
        <v>37</v>
      </c>
      <c r="E218" s="209" t="s">
        <v>27</v>
      </c>
      <c r="F218" s="233" t="s">
        <v>101</v>
      </c>
      <c r="G218" s="234" t="s">
        <v>294</v>
      </c>
      <c r="H218" s="234" t="s">
        <v>208</v>
      </c>
      <c r="I218" s="245">
        <v>0.4</v>
      </c>
      <c r="J218" s="237"/>
      <c r="K218" s="237"/>
      <c r="L218" s="237"/>
      <c r="M218" s="238">
        <f t="shared" si="4"/>
        <v>0.4</v>
      </c>
      <c r="O218" s="179"/>
      <c r="P218" s="194"/>
    </row>
    <row r="219" spans="1:16" ht="24" customHeight="1">
      <c r="A219" s="209" t="s">
        <v>89</v>
      </c>
      <c r="B219" s="211" t="s">
        <v>147</v>
      </c>
      <c r="C219" s="209" t="s">
        <v>12</v>
      </c>
      <c r="D219" s="209" t="s">
        <v>37</v>
      </c>
      <c r="E219" s="209" t="s">
        <v>27</v>
      </c>
      <c r="F219" s="233" t="s">
        <v>101</v>
      </c>
      <c r="G219" s="234" t="s">
        <v>350</v>
      </c>
      <c r="H219" s="234" t="s">
        <v>208</v>
      </c>
      <c r="I219" s="245">
        <v>0.4</v>
      </c>
      <c r="J219" s="237"/>
      <c r="K219" s="237"/>
      <c r="L219" s="237"/>
      <c r="M219" s="238">
        <f t="shared" si="4"/>
        <v>0.4</v>
      </c>
      <c r="O219" s="179"/>
      <c r="P219" s="194"/>
    </row>
    <row r="220" spans="1:16" ht="24.75">
      <c r="A220" s="209" t="s">
        <v>89</v>
      </c>
      <c r="B220" s="211" t="s">
        <v>147</v>
      </c>
      <c r="C220" s="209" t="s">
        <v>12</v>
      </c>
      <c r="D220" s="209" t="s">
        <v>37</v>
      </c>
      <c r="E220" s="209" t="s">
        <v>27</v>
      </c>
      <c r="F220" s="233" t="s">
        <v>552</v>
      </c>
      <c r="G220" s="234" t="s">
        <v>553</v>
      </c>
      <c r="H220" s="234" t="s">
        <v>208</v>
      </c>
      <c r="I220" s="245">
        <v>0.3</v>
      </c>
      <c r="J220" s="237"/>
      <c r="K220" s="237"/>
      <c r="L220" s="237"/>
      <c r="M220" s="238">
        <f>SUM(I220:L220)</f>
        <v>0.3</v>
      </c>
      <c r="O220" s="179"/>
      <c r="P220" s="194"/>
    </row>
    <row r="221" spans="1:16" ht="24.75">
      <c r="A221" s="209" t="s">
        <v>89</v>
      </c>
      <c r="B221" s="211" t="s">
        <v>147</v>
      </c>
      <c r="C221" s="209" t="s">
        <v>12</v>
      </c>
      <c r="D221" s="209" t="s">
        <v>37</v>
      </c>
      <c r="E221" s="387" t="s">
        <v>22</v>
      </c>
      <c r="F221" s="385" t="s">
        <v>846</v>
      </c>
      <c r="G221" s="358" t="s">
        <v>847</v>
      </c>
      <c r="H221" s="234" t="s">
        <v>260</v>
      </c>
      <c r="I221" s="245"/>
      <c r="J221" s="359">
        <v>0.3</v>
      </c>
      <c r="K221" s="237"/>
      <c r="L221" s="237"/>
      <c r="M221" s="189">
        <f t="shared" si="4"/>
        <v>0.3</v>
      </c>
      <c r="O221" s="179"/>
      <c r="P221" s="194"/>
    </row>
    <row r="222" spans="1:16" ht="37.5" customHeight="1">
      <c r="A222" s="209" t="s">
        <v>89</v>
      </c>
      <c r="B222" s="211" t="s">
        <v>147</v>
      </c>
      <c r="C222" s="209" t="s">
        <v>12</v>
      </c>
      <c r="D222" s="209" t="s">
        <v>37</v>
      </c>
      <c r="E222" s="249" t="s">
        <v>737</v>
      </c>
      <c r="F222" s="358" t="s">
        <v>789</v>
      </c>
      <c r="G222" s="234" t="s">
        <v>739</v>
      </c>
      <c r="H222" s="234" t="s">
        <v>208</v>
      </c>
      <c r="I222" s="245">
        <v>0.1</v>
      </c>
      <c r="J222" s="237"/>
      <c r="K222" s="237"/>
      <c r="L222" s="237"/>
      <c r="M222" s="238">
        <f t="shared" si="4"/>
        <v>0.1</v>
      </c>
      <c r="O222" s="179"/>
      <c r="P222" s="194"/>
    </row>
    <row r="223" spans="1:16" ht="12">
      <c r="A223" s="209" t="s">
        <v>89</v>
      </c>
      <c r="B223" s="211" t="s">
        <v>147</v>
      </c>
      <c r="C223" s="209" t="s">
        <v>12</v>
      </c>
      <c r="D223" s="209" t="s">
        <v>37</v>
      </c>
      <c r="E223" s="209" t="s">
        <v>79</v>
      </c>
      <c r="F223" s="233" t="s">
        <v>561</v>
      </c>
      <c r="G223" s="234" t="s">
        <v>593</v>
      </c>
      <c r="H223" s="234" t="s">
        <v>260</v>
      </c>
      <c r="I223" s="245"/>
      <c r="J223" s="237">
        <v>0.25</v>
      </c>
      <c r="K223" s="237"/>
      <c r="L223" s="237"/>
      <c r="M223" s="238">
        <f>SUM(I223:L223)</f>
        <v>0.25</v>
      </c>
      <c r="O223" s="179"/>
      <c r="P223" s="194"/>
    </row>
    <row r="224" spans="1:16" ht="12">
      <c r="A224" s="209" t="s">
        <v>89</v>
      </c>
      <c r="B224" s="211" t="s">
        <v>147</v>
      </c>
      <c r="C224" s="209" t="s">
        <v>12</v>
      </c>
      <c r="D224" s="209" t="s">
        <v>37</v>
      </c>
      <c r="E224" s="209" t="s">
        <v>79</v>
      </c>
      <c r="F224" s="385" t="s">
        <v>848</v>
      </c>
      <c r="G224" s="358" t="s">
        <v>849</v>
      </c>
      <c r="H224" s="234" t="s">
        <v>342</v>
      </c>
      <c r="I224" s="245"/>
      <c r="J224" s="237"/>
      <c r="K224" s="359">
        <v>0.2</v>
      </c>
      <c r="L224" s="237"/>
      <c r="M224" s="189">
        <f>SUM(I224:L224)</f>
        <v>0.2</v>
      </c>
      <c r="O224" s="179"/>
      <c r="P224" s="194"/>
    </row>
    <row r="225" spans="1:16" ht="12">
      <c r="A225" s="209" t="s">
        <v>89</v>
      </c>
      <c r="B225" s="211" t="s">
        <v>147</v>
      </c>
      <c r="C225" s="209" t="s">
        <v>12</v>
      </c>
      <c r="D225" s="209" t="s">
        <v>37</v>
      </c>
      <c r="E225" s="281" t="s">
        <v>79</v>
      </c>
      <c r="F225" s="233" t="s">
        <v>705</v>
      </c>
      <c r="G225" s="234" t="s">
        <v>706</v>
      </c>
      <c r="H225" s="234" t="s">
        <v>342</v>
      </c>
      <c r="I225" s="245"/>
      <c r="J225" s="237"/>
      <c r="K225" s="237">
        <v>0.2</v>
      </c>
      <c r="L225" s="237"/>
      <c r="M225" s="238">
        <f t="shared" si="4"/>
        <v>0.2</v>
      </c>
      <c r="O225" s="179"/>
      <c r="P225" s="194"/>
    </row>
    <row r="226" spans="1:16" ht="12.75" customHeight="1">
      <c r="A226" s="209" t="s">
        <v>89</v>
      </c>
      <c r="B226" s="211" t="s">
        <v>147</v>
      </c>
      <c r="C226" s="253" t="s">
        <v>12</v>
      </c>
      <c r="D226" s="254" t="s">
        <v>43</v>
      </c>
      <c r="E226" s="254" t="s">
        <v>44</v>
      </c>
      <c r="F226" s="255" t="s">
        <v>44</v>
      </c>
      <c r="G226" s="256"/>
      <c r="H226" s="257"/>
      <c r="I226" s="258">
        <f>SUM(I213:I225)</f>
        <v>1.4000000000000001</v>
      </c>
      <c r="J226" s="259">
        <f>SUM(J213:J225)</f>
        <v>1.1</v>
      </c>
      <c r="K226" s="259">
        <f>SUM(K213:K225)</f>
        <v>0.9199999999999999</v>
      </c>
      <c r="L226" s="259"/>
      <c r="M226" s="260">
        <f>SUM(I226:L226)</f>
        <v>3.42</v>
      </c>
      <c r="O226" s="182"/>
      <c r="P226" s="196"/>
    </row>
    <row r="227" spans="1:17" ht="12" customHeight="1">
      <c r="A227" s="209" t="s">
        <v>89</v>
      </c>
      <c r="B227" s="211" t="s">
        <v>147</v>
      </c>
      <c r="C227" s="209" t="s">
        <v>45</v>
      </c>
      <c r="D227" s="232" t="s">
        <v>130</v>
      </c>
      <c r="E227" s="232" t="s">
        <v>14</v>
      </c>
      <c r="F227" s="233" t="s">
        <v>223</v>
      </c>
      <c r="G227" s="358" t="s">
        <v>791</v>
      </c>
      <c r="H227" s="234" t="s">
        <v>341</v>
      </c>
      <c r="I227" s="245"/>
      <c r="J227" s="237"/>
      <c r="K227" s="237"/>
      <c r="L227" s="359">
        <v>0.25</v>
      </c>
      <c r="M227" s="189">
        <f>SUM(I227:L227)</f>
        <v>0.25</v>
      </c>
      <c r="O227" s="179"/>
      <c r="P227" s="194"/>
      <c r="Q227" s="377" t="s">
        <v>213</v>
      </c>
    </row>
    <row r="228" spans="1:16" ht="24.75" customHeight="1">
      <c r="A228" s="209" t="s">
        <v>89</v>
      </c>
      <c r="B228" s="211" t="s">
        <v>147</v>
      </c>
      <c r="C228" s="209" t="s">
        <v>45</v>
      </c>
      <c r="D228" s="209" t="s">
        <v>130</v>
      </c>
      <c r="E228" s="243" t="s">
        <v>22</v>
      </c>
      <c r="F228" s="326" t="s">
        <v>464</v>
      </c>
      <c r="G228" s="234" t="s">
        <v>465</v>
      </c>
      <c r="H228" s="234" t="s">
        <v>341</v>
      </c>
      <c r="I228" s="245"/>
      <c r="J228" s="237"/>
      <c r="K228" s="237"/>
      <c r="L228" s="237">
        <v>0.15</v>
      </c>
      <c r="M228" s="238">
        <f aca="true" t="shared" si="5" ref="M228:M235">SUM(I228:L228)</f>
        <v>0.15</v>
      </c>
      <c r="O228" s="179"/>
      <c r="P228" s="194"/>
    </row>
    <row r="229" spans="1:16" ht="49.5" customHeight="1">
      <c r="A229" s="209" t="s">
        <v>89</v>
      </c>
      <c r="B229" s="211" t="s">
        <v>147</v>
      </c>
      <c r="C229" s="209" t="s">
        <v>45</v>
      </c>
      <c r="D229" s="209" t="s">
        <v>130</v>
      </c>
      <c r="E229" s="278" t="s">
        <v>79</v>
      </c>
      <c r="F229" s="376" t="s">
        <v>790</v>
      </c>
      <c r="G229" s="234" t="s">
        <v>199</v>
      </c>
      <c r="H229" s="234" t="s">
        <v>341</v>
      </c>
      <c r="I229" s="245"/>
      <c r="J229" s="237"/>
      <c r="K229" s="237"/>
      <c r="L229" s="237">
        <v>0.2</v>
      </c>
      <c r="M229" s="238">
        <f t="shared" si="5"/>
        <v>0.2</v>
      </c>
      <c r="O229" s="179"/>
      <c r="P229" s="194"/>
    </row>
    <row r="230" spans="1:16" ht="12">
      <c r="A230" s="209" t="s">
        <v>89</v>
      </c>
      <c r="B230" s="211" t="s">
        <v>147</v>
      </c>
      <c r="C230" s="209" t="s">
        <v>45</v>
      </c>
      <c r="D230" s="210" t="s">
        <v>425</v>
      </c>
      <c r="E230" s="307" t="s">
        <v>79</v>
      </c>
      <c r="F230" s="385" t="s">
        <v>818</v>
      </c>
      <c r="G230" s="358" t="s">
        <v>821</v>
      </c>
      <c r="H230" s="234" t="s">
        <v>341</v>
      </c>
      <c r="I230" s="245"/>
      <c r="J230" s="237"/>
      <c r="K230" s="237"/>
      <c r="L230" s="359">
        <v>0.35</v>
      </c>
      <c r="M230" s="189">
        <f t="shared" si="5"/>
        <v>0.35</v>
      </c>
      <c r="O230" s="179"/>
      <c r="P230" s="194"/>
    </row>
    <row r="231" spans="1:16" ht="12">
      <c r="A231" s="209" t="s">
        <v>89</v>
      </c>
      <c r="B231" s="211" t="s">
        <v>147</v>
      </c>
      <c r="C231" s="209" t="s">
        <v>45</v>
      </c>
      <c r="D231" s="209" t="s">
        <v>47</v>
      </c>
      <c r="E231" s="209" t="s">
        <v>22</v>
      </c>
      <c r="F231" s="233" t="s">
        <v>227</v>
      </c>
      <c r="G231" s="234" t="s">
        <v>773</v>
      </c>
      <c r="H231" s="234" t="s">
        <v>341</v>
      </c>
      <c r="I231" s="245"/>
      <c r="J231" s="237"/>
      <c r="K231" s="237"/>
      <c r="L231" s="237">
        <v>0.2</v>
      </c>
      <c r="M231" s="238">
        <f t="shared" si="5"/>
        <v>0.2</v>
      </c>
      <c r="O231" s="179"/>
      <c r="P231" s="194"/>
    </row>
    <row r="232" spans="1:16" ht="12">
      <c r="A232" s="209" t="s">
        <v>89</v>
      </c>
      <c r="B232" s="211" t="s">
        <v>147</v>
      </c>
      <c r="C232" s="209" t="s">
        <v>45</v>
      </c>
      <c r="D232" s="209" t="s">
        <v>47</v>
      </c>
      <c r="E232" s="209" t="s">
        <v>79</v>
      </c>
      <c r="F232" s="233" t="s">
        <v>775</v>
      </c>
      <c r="G232" s="234" t="s">
        <v>647</v>
      </c>
      <c r="H232" s="234" t="s">
        <v>341</v>
      </c>
      <c r="I232" s="245"/>
      <c r="J232" s="237"/>
      <c r="K232" s="237"/>
      <c r="L232" s="237">
        <v>0.2</v>
      </c>
      <c r="M232" s="238">
        <f t="shared" si="5"/>
        <v>0.2</v>
      </c>
      <c r="O232" s="179"/>
      <c r="P232" s="194"/>
    </row>
    <row r="233" spans="1:16" ht="12">
      <c r="A233" s="209" t="s">
        <v>89</v>
      </c>
      <c r="B233" s="211" t="s">
        <v>147</v>
      </c>
      <c r="C233" s="209" t="s">
        <v>45</v>
      </c>
      <c r="D233" s="209" t="s">
        <v>47</v>
      </c>
      <c r="E233" s="209" t="s">
        <v>79</v>
      </c>
      <c r="F233" s="233" t="s">
        <v>646</v>
      </c>
      <c r="G233" s="234" t="s">
        <v>724</v>
      </c>
      <c r="H233" s="234" t="s">
        <v>341</v>
      </c>
      <c r="I233" s="245"/>
      <c r="J233" s="237"/>
      <c r="K233" s="237"/>
      <c r="L233" s="237">
        <v>0.2</v>
      </c>
      <c r="M233" s="238">
        <f t="shared" si="5"/>
        <v>0.2</v>
      </c>
      <c r="O233" s="179"/>
      <c r="P233" s="194"/>
    </row>
    <row r="234" spans="1:16" ht="12">
      <c r="A234" s="209" t="s">
        <v>89</v>
      </c>
      <c r="B234" s="211" t="s">
        <v>147</v>
      </c>
      <c r="C234" s="209" t="s">
        <v>45</v>
      </c>
      <c r="D234" s="209" t="s">
        <v>47</v>
      </c>
      <c r="E234" s="209" t="s">
        <v>79</v>
      </c>
      <c r="F234" s="233" t="s">
        <v>646</v>
      </c>
      <c r="G234" s="234" t="s">
        <v>827</v>
      </c>
      <c r="H234" s="234" t="s">
        <v>341</v>
      </c>
      <c r="I234" s="245"/>
      <c r="J234" s="237"/>
      <c r="K234" s="237"/>
      <c r="L234" s="359">
        <v>0.1</v>
      </c>
      <c r="M234" s="189">
        <f t="shared" si="5"/>
        <v>0.1</v>
      </c>
      <c r="O234" s="179"/>
      <c r="P234" s="194"/>
    </row>
    <row r="235" spans="1:16" ht="12">
      <c r="A235" s="209" t="s">
        <v>89</v>
      </c>
      <c r="B235" s="211" t="s">
        <v>147</v>
      </c>
      <c r="C235" s="209" t="s">
        <v>45</v>
      </c>
      <c r="D235" s="209" t="s">
        <v>47</v>
      </c>
      <c r="E235" s="209" t="s">
        <v>79</v>
      </c>
      <c r="F235" s="233" t="s">
        <v>646</v>
      </c>
      <c r="G235" s="234" t="s">
        <v>826</v>
      </c>
      <c r="H235" s="234" t="s">
        <v>341</v>
      </c>
      <c r="I235" s="245"/>
      <c r="J235" s="237"/>
      <c r="K235" s="237"/>
      <c r="L235" s="359">
        <v>0.1</v>
      </c>
      <c r="M235" s="189">
        <f t="shared" si="5"/>
        <v>0.1</v>
      </c>
      <c r="O235" s="179"/>
      <c r="P235" s="194"/>
    </row>
    <row r="236" spans="1:16" ht="12.75" customHeight="1">
      <c r="A236" s="209" t="s">
        <v>89</v>
      </c>
      <c r="B236" s="211" t="s">
        <v>147</v>
      </c>
      <c r="C236" s="253" t="s">
        <v>45</v>
      </c>
      <c r="D236" s="254" t="s">
        <v>64</v>
      </c>
      <c r="E236" s="254" t="s">
        <v>44</v>
      </c>
      <c r="F236" s="255" t="s">
        <v>44</v>
      </c>
      <c r="G236" s="256"/>
      <c r="H236" s="257"/>
      <c r="I236" s="258"/>
      <c r="J236" s="259"/>
      <c r="K236" s="259"/>
      <c r="L236" s="259">
        <f>SUM(L227:L235)</f>
        <v>1.7500000000000002</v>
      </c>
      <c r="M236" s="260">
        <f aca="true" t="shared" si="6" ref="M236:M268">SUM(I236:L236)</f>
        <v>1.7500000000000002</v>
      </c>
      <c r="O236" s="182"/>
      <c r="P236" s="196"/>
    </row>
    <row r="237" spans="1:16" ht="12.75" customHeight="1">
      <c r="A237" s="209" t="s">
        <v>89</v>
      </c>
      <c r="B237" s="265" t="s">
        <v>147</v>
      </c>
      <c r="C237" s="266" t="s">
        <v>65</v>
      </c>
      <c r="D237" s="266" t="s">
        <v>44</v>
      </c>
      <c r="E237" s="266" t="s">
        <v>44</v>
      </c>
      <c r="F237" s="255" t="s">
        <v>44</v>
      </c>
      <c r="G237" s="256"/>
      <c r="H237" s="267"/>
      <c r="I237" s="268">
        <f>I226</f>
        <v>1.4000000000000001</v>
      </c>
      <c r="J237" s="269">
        <f>J226</f>
        <v>1.1</v>
      </c>
      <c r="K237" s="269">
        <f>K226</f>
        <v>0.9199999999999999</v>
      </c>
      <c r="L237" s="269">
        <f>L236</f>
        <v>1.7500000000000002</v>
      </c>
      <c r="M237" s="270">
        <f t="shared" si="6"/>
        <v>5.17</v>
      </c>
      <c r="O237" s="183"/>
      <c r="P237" s="197"/>
    </row>
    <row r="238" spans="1:16" ht="25.5" customHeight="1">
      <c r="A238" s="209" t="s">
        <v>89</v>
      </c>
      <c r="B238" s="235" t="s">
        <v>838</v>
      </c>
      <c r="C238" s="232" t="s">
        <v>12</v>
      </c>
      <c r="D238" s="232" t="s">
        <v>30</v>
      </c>
      <c r="E238" s="232" t="s">
        <v>27</v>
      </c>
      <c r="F238" s="233" t="s">
        <v>269</v>
      </c>
      <c r="G238" s="234" t="s">
        <v>150</v>
      </c>
      <c r="H238" s="234" t="s">
        <v>208</v>
      </c>
      <c r="I238" s="357">
        <v>0.75</v>
      </c>
      <c r="J238" s="237"/>
      <c r="K238" s="237"/>
      <c r="L238" s="237"/>
      <c r="M238" s="189">
        <f t="shared" si="6"/>
        <v>0.75</v>
      </c>
      <c r="O238" s="179"/>
      <c r="P238" s="194"/>
    </row>
    <row r="239" spans="1:16" ht="24.75">
      <c r="A239" s="209" t="s">
        <v>89</v>
      </c>
      <c r="B239" s="235" t="s">
        <v>838</v>
      </c>
      <c r="C239" s="232" t="s">
        <v>12</v>
      </c>
      <c r="D239" s="389" t="s">
        <v>839</v>
      </c>
      <c r="E239" s="389" t="s">
        <v>14</v>
      </c>
      <c r="F239" s="385" t="s">
        <v>840</v>
      </c>
      <c r="G239" s="358" t="s">
        <v>843</v>
      </c>
      <c r="H239" s="234" t="s">
        <v>342</v>
      </c>
      <c r="I239" s="245"/>
      <c r="J239" s="237"/>
      <c r="K239" s="359">
        <v>0.05</v>
      </c>
      <c r="L239" s="237"/>
      <c r="M239" s="189">
        <f t="shared" si="6"/>
        <v>0.05</v>
      </c>
      <c r="O239" s="179"/>
      <c r="P239" s="194"/>
    </row>
    <row r="240" spans="1:16" ht="24.75">
      <c r="A240" s="209" t="s">
        <v>89</v>
      </c>
      <c r="B240" s="235" t="s">
        <v>838</v>
      </c>
      <c r="C240" s="232" t="s">
        <v>12</v>
      </c>
      <c r="D240" s="389" t="s">
        <v>839</v>
      </c>
      <c r="E240" s="389" t="s">
        <v>22</v>
      </c>
      <c r="F240" s="385" t="s">
        <v>841</v>
      </c>
      <c r="G240" s="358" t="s">
        <v>843</v>
      </c>
      <c r="H240" s="234" t="s">
        <v>342</v>
      </c>
      <c r="I240" s="245"/>
      <c r="J240" s="237"/>
      <c r="K240" s="359">
        <v>0.25</v>
      </c>
      <c r="L240" s="237"/>
      <c r="M240" s="189">
        <f t="shared" si="6"/>
        <v>0.25</v>
      </c>
      <c r="O240" s="179"/>
      <c r="P240" s="194"/>
    </row>
    <row r="241" spans="1:16" ht="37.5" customHeight="1">
      <c r="A241" s="209" t="s">
        <v>89</v>
      </c>
      <c r="B241" s="235" t="s">
        <v>838</v>
      </c>
      <c r="C241" s="232" t="s">
        <v>12</v>
      </c>
      <c r="D241" s="232" t="s">
        <v>37</v>
      </c>
      <c r="E241" s="232" t="s">
        <v>72</v>
      </c>
      <c r="F241" s="233" t="s">
        <v>71</v>
      </c>
      <c r="G241" s="234" t="s">
        <v>743</v>
      </c>
      <c r="H241" s="234" t="s">
        <v>208</v>
      </c>
      <c r="I241" s="245">
        <v>0.2</v>
      </c>
      <c r="J241" s="237"/>
      <c r="K241" s="237"/>
      <c r="L241" s="237"/>
      <c r="M241" s="238">
        <f t="shared" si="6"/>
        <v>0.2</v>
      </c>
      <c r="O241" s="179"/>
      <c r="P241" s="194"/>
    </row>
    <row r="242" spans="1:16" ht="37.5" customHeight="1">
      <c r="A242" s="209" t="s">
        <v>89</v>
      </c>
      <c r="B242" s="235" t="s">
        <v>838</v>
      </c>
      <c r="C242" s="232" t="s">
        <v>12</v>
      </c>
      <c r="D242" s="232" t="s">
        <v>37</v>
      </c>
      <c r="E242" s="232" t="s">
        <v>27</v>
      </c>
      <c r="F242" s="233" t="s">
        <v>552</v>
      </c>
      <c r="G242" s="234" t="s">
        <v>701</v>
      </c>
      <c r="H242" s="234" t="s">
        <v>208</v>
      </c>
      <c r="I242" s="357">
        <v>0.3</v>
      </c>
      <c r="J242" s="237"/>
      <c r="K242" s="237"/>
      <c r="L242" s="237"/>
      <c r="M242" s="189">
        <f t="shared" si="6"/>
        <v>0.3</v>
      </c>
      <c r="O242" s="179"/>
      <c r="P242" s="194"/>
    </row>
    <row r="243" spans="1:16" ht="37.5" customHeight="1">
      <c r="A243" s="209" t="s">
        <v>89</v>
      </c>
      <c r="B243" s="235" t="s">
        <v>838</v>
      </c>
      <c r="C243" s="232" t="s">
        <v>12</v>
      </c>
      <c r="D243" s="232" t="s">
        <v>37</v>
      </c>
      <c r="E243" s="232" t="s">
        <v>27</v>
      </c>
      <c r="F243" s="233" t="s">
        <v>468</v>
      </c>
      <c r="G243" s="234" t="s">
        <v>700</v>
      </c>
      <c r="H243" s="234" t="s">
        <v>208</v>
      </c>
      <c r="I243" s="245">
        <v>0.2</v>
      </c>
      <c r="J243" s="237"/>
      <c r="K243" s="237"/>
      <c r="L243" s="237"/>
      <c r="M243" s="238">
        <f t="shared" si="6"/>
        <v>0.2</v>
      </c>
      <c r="O243" s="179"/>
      <c r="P243" s="194"/>
    </row>
    <row r="244" spans="1:16" ht="12.75" customHeight="1">
      <c r="A244" s="209" t="s">
        <v>89</v>
      </c>
      <c r="B244" s="235" t="s">
        <v>838</v>
      </c>
      <c r="C244" s="253" t="s">
        <v>12</v>
      </c>
      <c r="D244" s="254" t="s">
        <v>43</v>
      </c>
      <c r="E244" s="254" t="s">
        <v>44</v>
      </c>
      <c r="F244" s="255" t="s">
        <v>44</v>
      </c>
      <c r="G244" s="256"/>
      <c r="H244" s="257"/>
      <c r="I244" s="258">
        <f>SUM(I238:I243)</f>
        <v>1.45</v>
      </c>
      <c r="J244" s="259">
        <f>SUM(J238:J243)</f>
        <v>0</v>
      </c>
      <c r="K244" s="259">
        <f>SUM(K238:K243)</f>
        <v>0.3</v>
      </c>
      <c r="L244" s="259"/>
      <c r="M244" s="260">
        <f t="shared" si="6"/>
        <v>1.75</v>
      </c>
      <c r="O244" s="182"/>
      <c r="P244" s="196"/>
    </row>
    <row r="245" spans="1:16" ht="12.75" customHeight="1">
      <c r="A245" s="209" t="s">
        <v>89</v>
      </c>
      <c r="B245" s="265" t="s">
        <v>149</v>
      </c>
      <c r="C245" s="266" t="s">
        <v>65</v>
      </c>
      <c r="D245" s="266" t="s">
        <v>44</v>
      </c>
      <c r="E245" s="266" t="s">
        <v>44</v>
      </c>
      <c r="F245" s="255" t="s">
        <v>44</v>
      </c>
      <c r="G245" s="256"/>
      <c r="H245" s="267"/>
      <c r="I245" s="268">
        <f>I244</f>
        <v>1.45</v>
      </c>
      <c r="J245" s="269">
        <f>J244</f>
        <v>0</v>
      </c>
      <c r="K245" s="269">
        <f>K244</f>
        <v>0.3</v>
      </c>
      <c r="L245" s="269">
        <f>L244</f>
        <v>0</v>
      </c>
      <c r="M245" s="270">
        <f t="shared" si="6"/>
        <v>1.75</v>
      </c>
      <c r="O245" s="183"/>
      <c r="P245" s="197"/>
    </row>
    <row r="246" spans="1:16" ht="12.75" customHeight="1">
      <c r="A246" s="209" t="s">
        <v>89</v>
      </c>
      <c r="B246" s="293" t="s">
        <v>93</v>
      </c>
      <c r="C246" s="209" t="s">
        <v>12</v>
      </c>
      <c r="D246" s="384" t="s">
        <v>796</v>
      </c>
      <c r="E246" s="384" t="s">
        <v>14</v>
      </c>
      <c r="F246" s="385" t="s">
        <v>797</v>
      </c>
      <c r="G246" s="358" t="s">
        <v>296</v>
      </c>
      <c r="H246" s="234" t="s">
        <v>342</v>
      </c>
      <c r="I246" s="245"/>
      <c r="J246" s="237"/>
      <c r="K246" s="359">
        <v>0.15</v>
      </c>
      <c r="L246" s="237"/>
      <c r="M246" s="189">
        <f t="shared" si="6"/>
        <v>0.15</v>
      </c>
      <c r="O246" s="179"/>
      <c r="P246" s="194"/>
    </row>
    <row r="247" spans="1:16" ht="12.75" customHeight="1">
      <c r="A247" s="209" t="s">
        <v>89</v>
      </c>
      <c r="B247" s="293" t="s">
        <v>93</v>
      </c>
      <c r="C247" s="209" t="s">
        <v>12</v>
      </c>
      <c r="D247" s="384" t="s">
        <v>796</v>
      </c>
      <c r="E247" s="384" t="s">
        <v>79</v>
      </c>
      <c r="F247" s="385" t="s">
        <v>798</v>
      </c>
      <c r="G247" s="358" t="s">
        <v>296</v>
      </c>
      <c r="H247" s="234" t="s">
        <v>342</v>
      </c>
      <c r="I247" s="245"/>
      <c r="J247" s="237"/>
      <c r="K247" s="359">
        <v>0.2</v>
      </c>
      <c r="L247" s="237"/>
      <c r="M247" s="189">
        <f t="shared" si="6"/>
        <v>0.2</v>
      </c>
      <c r="O247" s="179"/>
      <c r="P247" s="194"/>
    </row>
    <row r="248" spans="1:16" ht="12.75" customHeight="1">
      <c r="A248" s="209" t="s">
        <v>89</v>
      </c>
      <c r="B248" s="293" t="s">
        <v>93</v>
      </c>
      <c r="C248" s="209" t="s">
        <v>12</v>
      </c>
      <c r="D248" s="243" t="s">
        <v>568</v>
      </c>
      <c r="E248" s="243" t="s">
        <v>14</v>
      </c>
      <c r="F248" s="233" t="s">
        <v>569</v>
      </c>
      <c r="G248" s="234" t="s">
        <v>296</v>
      </c>
      <c r="H248" s="234" t="s">
        <v>342</v>
      </c>
      <c r="I248" s="245"/>
      <c r="J248" s="237"/>
      <c r="K248" s="237">
        <v>0.05</v>
      </c>
      <c r="L248" s="237"/>
      <c r="M248" s="238">
        <f t="shared" si="6"/>
        <v>0.05</v>
      </c>
      <c r="O248" s="179"/>
      <c r="P248" s="194"/>
    </row>
    <row r="249" spans="1:16" ht="12.75" customHeight="1">
      <c r="A249" s="209" t="s">
        <v>89</v>
      </c>
      <c r="B249" s="293" t="s">
        <v>93</v>
      </c>
      <c r="C249" s="253" t="s">
        <v>12</v>
      </c>
      <c r="D249" s="254" t="s">
        <v>43</v>
      </c>
      <c r="E249" s="254" t="s">
        <v>44</v>
      </c>
      <c r="F249" s="255" t="s">
        <v>44</v>
      </c>
      <c r="G249" s="256"/>
      <c r="H249" s="257"/>
      <c r="I249" s="259">
        <f>SUM(I246:I248)</f>
        <v>0</v>
      </c>
      <c r="J249" s="259">
        <f>SUM(J246:J248)</f>
        <v>0</v>
      </c>
      <c r="K249" s="259">
        <f>SUM(K246:K248)</f>
        <v>0.39999999999999997</v>
      </c>
      <c r="L249" s="259"/>
      <c r="M249" s="259">
        <f t="shared" si="6"/>
        <v>0.39999999999999997</v>
      </c>
      <c r="O249" s="181"/>
      <c r="P249" s="200"/>
    </row>
    <row r="250" spans="1:16" ht="12.75" customHeight="1">
      <c r="A250" s="209" t="s">
        <v>89</v>
      </c>
      <c r="B250" s="293" t="s">
        <v>93</v>
      </c>
      <c r="C250" s="294" t="s">
        <v>45</v>
      </c>
      <c r="D250" s="249" t="s">
        <v>59</v>
      </c>
      <c r="E250" s="272" t="s">
        <v>79</v>
      </c>
      <c r="F250" s="233" t="s">
        <v>250</v>
      </c>
      <c r="G250" s="234" t="s">
        <v>94</v>
      </c>
      <c r="H250" s="234" t="s">
        <v>341</v>
      </c>
      <c r="I250" s="245"/>
      <c r="J250" s="237"/>
      <c r="K250" s="237"/>
      <c r="L250" s="359">
        <v>0.25</v>
      </c>
      <c r="M250" s="189">
        <f t="shared" si="6"/>
        <v>0.25</v>
      </c>
      <c r="O250" s="179"/>
      <c r="P250" s="194"/>
    </row>
    <row r="251" spans="1:16" ht="12.75" customHeight="1">
      <c r="A251" s="209" t="s">
        <v>89</v>
      </c>
      <c r="B251" s="295" t="s">
        <v>93</v>
      </c>
      <c r="C251" s="296" t="s">
        <v>45</v>
      </c>
      <c r="D251" s="297" t="s">
        <v>59</v>
      </c>
      <c r="E251" s="292" t="s">
        <v>79</v>
      </c>
      <c r="F251" s="233" t="s">
        <v>249</v>
      </c>
      <c r="G251" s="234" t="s">
        <v>94</v>
      </c>
      <c r="H251" s="234" t="s">
        <v>341</v>
      </c>
      <c r="I251" s="245"/>
      <c r="J251" s="237"/>
      <c r="K251" s="237"/>
      <c r="L251" s="359">
        <v>0.25</v>
      </c>
      <c r="M251" s="189">
        <f t="shared" si="6"/>
        <v>0.25</v>
      </c>
      <c r="O251" s="179"/>
      <c r="P251" s="194"/>
    </row>
    <row r="252" spans="1:16" ht="12.75" customHeight="1">
      <c r="A252" s="209" t="s">
        <v>89</v>
      </c>
      <c r="B252" s="295" t="s">
        <v>93</v>
      </c>
      <c r="C252" s="296" t="s">
        <v>45</v>
      </c>
      <c r="D252" s="297" t="s">
        <v>59</v>
      </c>
      <c r="E252" s="292" t="s">
        <v>79</v>
      </c>
      <c r="F252" s="233" t="s">
        <v>723</v>
      </c>
      <c r="G252" s="234" t="s">
        <v>94</v>
      </c>
      <c r="H252" s="234" t="s">
        <v>341</v>
      </c>
      <c r="I252" s="245"/>
      <c r="J252" s="237"/>
      <c r="K252" s="237"/>
      <c r="L252" s="237">
        <v>0.2</v>
      </c>
      <c r="M252" s="238">
        <f t="shared" si="6"/>
        <v>0.2</v>
      </c>
      <c r="O252" s="179"/>
      <c r="P252" s="194"/>
    </row>
    <row r="253" spans="1:16" ht="12.75" customHeight="1">
      <c r="A253" s="209" t="s">
        <v>89</v>
      </c>
      <c r="B253" s="211" t="s">
        <v>93</v>
      </c>
      <c r="C253" s="253" t="s">
        <v>45</v>
      </c>
      <c r="D253" s="254" t="s">
        <v>64</v>
      </c>
      <c r="E253" s="254" t="s">
        <v>44</v>
      </c>
      <c r="F253" s="255" t="s">
        <v>44</v>
      </c>
      <c r="G253" s="256"/>
      <c r="H253" s="257"/>
      <c r="I253" s="258"/>
      <c r="J253" s="259"/>
      <c r="K253" s="259"/>
      <c r="L253" s="259">
        <f>SUM(L250:L252)</f>
        <v>0.7</v>
      </c>
      <c r="M253" s="260">
        <f t="shared" si="6"/>
        <v>0.7</v>
      </c>
      <c r="O253" s="182"/>
      <c r="P253" s="196"/>
    </row>
    <row r="254" spans="1:16" ht="12.75" customHeight="1">
      <c r="A254" s="209" t="s">
        <v>89</v>
      </c>
      <c r="B254" s="265" t="s">
        <v>93</v>
      </c>
      <c r="C254" s="266" t="s">
        <v>65</v>
      </c>
      <c r="D254" s="266" t="s">
        <v>44</v>
      </c>
      <c r="E254" s="266" t="s">
        <v>44</v>
      </c>
      <c r="F254" s="255" t="s">
        <v>44</v>
      </c>
      <c r="G254" s="256"/>
      <c r="H254" s="393"/>
      <c r="I254" s="269">
        <f>I249</f>
        <v>0</v>
      </c>
      <c r="J254" s="269">
        <f>J249</f>
        <v>0</v>
      </c>
      <c r="K254" s="269">
        <f>K249</f>
        <v>0.39999999999999997</v>
      </c>
      <c r="L254" s="269">
        <f>L253</f>
        <v>0.7</v>
      </c>
      <c r="M254" s="270">
        <f t="shared" si="6"/>
        <v>1.0999999999999999</v>
      </c>
      <c r="O254" s="183"/>
      <c r="P254" s="197"/>
    </row>
    <row r="255" spans="1:16" ht="19.5" customHeight="1">
      <c r="A255" s="282" t="s">
        <v>89</v>
      </c>
      <c r="B255" s="310" t="s">
        <v>88</v>
      </c>
      <c r="C255" s="311" t="s">
        <v>44</v>
      </c>
      <c r="D255" s="379" t="s">
        <v>44</v>
      </c>
      <c r="E255" s="284" t="s">
        <v>44</v>
      </c>
      <c r="F255" s="255" t="s">
        <v>44</v>
      </c>
      <c r="G255" s="256"/>
      <c r="H255" s="285"/>
      <c r="I255" s="286">
        <f>SUMIF($C$107:$C$254,"WBS L3 Total",I$107:I$254)</f>
        <v>14.979999999999999</v>
      </c>
      <c r="J255" s="287">
        <f>SUMIF($C$107:$C$254,"WBS L3 Total",J$107:J$254)</f>
        <v>2.02</v>
      </c>
      <c r="K255" s="287">
        <f>SUMIF($C$107:$C$254,"WBS L3 Total",K$107:K$254)</f>
        <v>2.53</v>
      </c>
      <c r="L255" s="287">
        <f>SUMIF($C$107:$C$254,"WBS L3 Total",L$107:L$254)</f>
        <v>4.985</v>
      </c>
      <c r="M255" s="288">
        <f t="shared" si="6"/>
        <v>24.515</v>
      </c>
      <c r="N255" s="190"/>
      <c r="O255" s="185"/>
      <c r="P255" s="199"/>
    </row>
    <row r="256" spans="1:16" ht="24.75" customHeight="1">
      <c r="A256" s="209" t="s">
        <v>151</v>
      </c>
      <c r="B256" s="344" t="s">
        <v>728</v>
      </c>
      <c r="C256" s="251" t="s">
        <v>12</v>
      </c>
      <c r="D256" s="252" t="s">
        <v>37</v>
      </c>
      <c r="E256" s="232" t="s">
        <v>41</v>
      </c>
      <c r="F256" s="233" t="s">
        <v>338</v>
      </c>
      <c r="G256" s="234" t="s">
        <v>389</v>
      </c>
      <c r="H256" s="234" t="s">
        <v>208</v>
      </c>
      <c r="I256" s="245">
        <v>0.9</v>
      </c>
      <c r="J256" s="237"/>
      <c r="K256" s="237"/>
      <c r="L256" s="237"/>
      <c r="M256" s="238">
        <f t="shared" si="6"/>
        <v>0.9</v>
      </c>
      <c r="O256" s="179"/>
      <c r="P256" s="194"/>
    </row>
    <row r="257" spans="1:16" ht="24.75" customHeight="1">
      <c r="A257" s="209" t="s">
        <v>151</v>
      </c>
      <c r="B257" s="378" t="s">
        <v>728</v>
      </c>
      <c r="C257" s="209" t="s">
        <v>12</v>
      </c>
      <c r="D257" s="232" t="s">
        <v>16</v>
      </c>
      <c r="E257" s="232" t="s">
        <v>14</v>
      </c>
      <c r="F257" s="233" t="s">
        <v>17</v>
      </c>
      <c r="G257" s="234" t="s">
        <v>727</v>
      </c>
      <c r="H257" s="234" t="s">
        <v>342</v>
      </c>
      <c r="I257" s="245"/>
      <c r="J257" s="237"/>
      <c r="K257" s="237">
        <v>0.08</v>
      </c>
      <c r="L257" s="237"/>
      <c r="M257" s="238">
        <f t="shared" si="6"/>
        <v>0.08</v>
      </c>
      <c r="O257" s="179"/>
      <c r="P257" s="194"/>
    </row>
    <row r="258" spans="1:16" ht="24.75">
      <c r="A258" s="209" t="s">
        <v>151</v>
      </c>
      <c r="B258" s="378" t="s">
        <v>728</v>
      </c>
      <c r="C258" s="253" t="s">
        <v>12</v>
      </c>
      <c r="D258" s="254" t="s">
        <v>43</v>
      </c>
      <c r="E258" s="254" t="s">
        <v>44</v>
      </c>
      <c r="F258" s="255" t="s">
        <v>44</v>
      </c>
      <c r="G258" s="256"/>
      <c r="H258" s="257"/>
      <c r="I258" s="356">
        <f>SUM(I256:I257)</f>
        <v>0.9</v>
      </c>
      <c r="J258" s="259">
        <f>SUM(J256:J257)</f>
        <v>0</v>
      </c>
      <c r="K258" s="259">
        <f>SUM(K256:K257)</f>
        <v>0.08</v>
      </c>
      <c r="L258" s="259"/>
      <c r="M258" s="260">
        <f t="shared" si="6"/>
        <v>0.98</v>
      </c>
      <c r="O258" s="182"/>
      <c r="P258" s="196"/>
    </row>
    <row r="259" spans="1:16" ht="25.5">
      <c r="A259" s="209" t="s">
        <v>151</v>
      </c>
      <c r="B259" s="394" t="s">
        <v>728</v>
      </c>
      <c r="C259" s="266" t="s">
        <v>65</v>
      </c>
      <c r="D259" s="266" t="s">
        <v>44</v>
      </c>
      <c r="E259" s="266" t="s">
        <v>44</v>
      </c>
      <c r="F259" s="255" t="s">
        <v>44</v>
      </c>
      <c r="G259" s="256"/>
      <c r="H259" s="267"/>
      <c r="I259" s="268">
        <f>I258</f>
        <v>0.9</v>
      </c>
      <c r="J259" s="269">
        <f>J258</f>
        <v>0</v>
      </c>
      <c r="K259" s="269">
        <f>K258</f>
        <v>0.08</v>
      </c>
      <c r="L259" s="269">
        <f>L258</f>
        <v>0</v>
      </c>
      <c r="M259" s="270">
        <f t="shared" si="6"/>
        <v>0.98</v>
      </c>
      <c r="O259" s="183"/>
      <c r="P259" s="197"/>
    </row>
    <row r="260" spans="1:16" ht="15.75" customHeight="1">
      <c r="A260" s="209" t="s">
        <v>151</v>
      </c>
      <c r="B260" s="211" t="s">
        <v>152</v>
      </c>
      <c r="C260" s="209" t="s">
        <v>12</v>
      </c>
      <c r="D260" s="210" t="s">
        <v>676</v>
      </c>
      <c r="E260" s="210" t="s">
        <v>22</v>
      </c>
      <c r="F260" s="233" t="s">
        <v>682</v>
      </c>
      <c r="G260" s="234" t="s">
        <v>683</v>
      </c>
      <c r="H260" s="235" t="s">
        <v>342</v>
      </c>
      <c r="I260" s="245"/>
      <c r="J260" s="237"/>
      <c r="K260" s="237">
        <v>0.3</v>
      </c>
      <c r="L260" s="237"/>
      <c r="M260" s="238">
        <f t="shared" si="6"/>
        <v>0.3</v>
      </c>
      <c r="O260" s="179"/>
      <c r="P260" s="194"/>
    </row>
    <row r="261" spans="1:16" ht="15.75" customHeight="1">
      <c r="A261" s="209" t="s">
        <v>151</v>
      </c>
      <c r="B261" s="211" t="s">
        <v>152</v>
      </c>
      <c r="C261" s="209" t="s">
        <v>12</v>
      </c>
      <c r="D261" s="249" t="s">
        <v>16</v>
      </c>
      <c r="E261" s="252" t="s">
        <v>22</v>
      </c>
      <c r="F261" s="233" t="s">
        <v>574</v>
      </c>
      <c r="G261" s="234" t="s">
        <v>729</v>
      </c>
      <c r="H261" s="234" t="s">
        <v>260</v>
      </c>
      <c r="I261" s="245"/>
      <c r="J261" s="237">
        <v>0.25</v>
      </c>
      <c r="K261" s="237"/>
      <c r="L261" s="237"/>
      <c r="M261" s="238">
        <f t="shared" si="6"/>
        <v>0.25</v>
      </c>
      <c r="O261" s="179"/>
      <c r="P261" s="194"/>
    </row>
    <row r="262" spans="1:16" ht="15.75" customHeight="1">
      <c r="A262" s="209" t="s">
        <v>151</v>
      </c>
      <c r="B262" s="211" t="s">
        <v>152</v>
      </c>
      <c r="C262" s="209" t="s">
        <v>12</v>
      </c>
      <c r="D262" s="249" t="s">
        <v>33</v>
      </c>
      <c r="E262" s="252" t="s">
        <v>79</v>
      </c>
      <c r="F262" s="385" t="s">
        <v>814</v>
      </c>
      <c r="G262" s="234" t="s">
        <v>153</v>
      </c>
      <c r="H262" s="234" t="s">
        <v>260</v>
      </c>
      <c r="I262" s="245"/>
      <c r="J262" s="237">
        <v>0.125</v>
      </c>
      <c r="K262" s="237"/>
      <c r="L262" s="237"/>
      <c r="M262" s="238">
        <f t="shared" si="6"/>
        <v>0.125</v>
      </c>
      <c r="O262" s="179"/>
      <c r="P262" s="194"/>
    </row>
    <row r="263" spans="1:16" ht="25.5" customHeight="1">
      <c r="A263" s="209" t="s">
        <v>151</v>
      </c>
      <c r="B263" s="211" t="s">
        <v>152</v>
      </c>
      <c r="C263" s="209" t="s">
        <v>12</v>
      </c>
      <c r="D263" s="209" t="s">
        <v>33</v>
      </c>
      <c r="E263" s="209" t="s">
        <v>97</v>
      </c>
      <c r="F263" s="233" t="s">
        <v>301</v>
      </c>
      <c r="G263" s="234" t="s">
        <v>302</v>
      </c>
      <c r="H263" s="234" t="s">
        <v>208</v>
      </c>
      <c r="I263" s="245">
        <v>0.5</v>
      </c>
      <c r="J263" s="237"/>
      <c r="K263" s="237"/>
      <c r="L263" s="237"/>
      <c r="M263" s="238">
        <f t="shared" si="6"/>
        <v>0.5</v>
      </c>
      <c r="O263" s="179"/>
      <c r="P263" s="194"/>
    </row>
    <row r="264" spans="1:16" ht="25.5" customHeight="1">
      <c r="A264" s="209" t="s">
        <v>151</v>
      </c>
      <c r="B264" s="211" t="s">
        <v>152</v>
      </c>
      <c r="C264" s="209" t="s">
        <v>12</v>
      </c>
      <c r="D264" s="209" t="s">
        <v>33</v>
      </c>
      <c r="E264" s="209" t="s">
        <v>97</v>
      </c>
      <c r="F264" s="233" t="s">
        <v>657</v>
      </c>
      <c r="G264" s="234" t="s">
        <v>302</v>
      </c>
      <c r="H264" s="234" t="s">
        <v>208</v>
      </c>
      <c r="I264" s="245">
        <v>0.75</v>
      </c>
      <c r="J264" s="237"/>
      <c r="K264" s="237"/>
      <c r="L264" s="237"/>
      <c r="M264" s="238">
        <f t="shared" si="6"/>
        <v>0.75</v>
      </c>
      <c r="O264" s="179"/>
      <c r="P264" s="194"/>
    </row>
    <row r="265" spans="1:16" ht="12" customHeight="1">
      <c r="A265" s="209" t="s">
        <v>151</v>
      </c>
      <c r="B265" s="211" t="s">
        <v>152</v>
      </c>
      <c r="C265" s="209" t="s">
        <v>12</v>
      </c>
      <c r="D265" s="209" t="s">
        <v>33</v>
      </c>
      <c r="E265" s="209" t="s">
        <v>27</v>
      </c>
      <c r="F265" s="233" t="s">
        <v>35</v>
      </c>
      <c r="G265" s="234" t="s">
        <v>608</v>
      </c>
      <c r="H265" s="234" t="s">
        <v>208</v>
      </c>
      <c r="I265" s="245">
        <v>0.2</v>
      </c>
      <c r="J265" s="237"/>
      <c r="K265" s="237"/>
      <c r="L265" s="237"/>
      <c r="M265" s="238">
        <f t="shared" si="6"/>
        <v>0.2</v>
      </c>
      <c r="O265" s="179"/>
      <c r="P265" s="194"/>
    </row>
    <row r="266" spans="1:16" ht="12" customHeight="1">
      <c r="A266" s="209" t="s">
        <v>151</v>
      </c>
      <c r="B266" s="211" t="s">
        <v>152</v>
      </c>
      <c r="C266" s="209" t="s">
        <v>12</v>
      </c>
      <c r="D266" s="209" t="s">
        <v>33</v>
      </c>
      <c r="E266" s="209" t="s">
        <v>27</v>
      </c>
      <c r="F266" s="233" t="s">
        <v>35</v>
      </c>
      <c r="G266" s="234" t="s">
        <v>610</v>
      </c>
      <c r="H266" s="235" t="s">
        <v>342</v>
      </c>
      <c r="I266" s="299"/>
      <c r="J266" s="237"/>
      <c r="K266" s="237">
        <v>0.1</v>
      </c>
      <c r="L266" s="237"/>
      <c r="M266" s="238">
        <f t="shared" si="6"/>
        <v>0.1</v>
      </c>
      <c r="O266" s="179"/>
      <c r="P266" s="194"/>
    </row>
    <row r="267" spans="1:16" ht="24" customHeight="1">
      <c r="A267" s="209" t="s">
        <v>151</v>
      </c>
      <c r="B267" s="211" t="s">
        <v>152</v>
      </c>
      <c r="C267" s="209" t="s">
        <v>12</v>
      </c>
      <c r="D267" s="209" t="s">
        <v>33</v>
      </c>
      <c r="E267" s="209" t="s">
        <v>97</v>
      </c>
      <c r="F267" s="233" t="s">
        <v>305</v>
      </c>
      <c r="G267" s="234" t="s">
        <v>304</v>
      </c>
      <c r="H267" s="234" t="s">
        <v>208</v>
      </c>
      <c r="I267" s="245">
        <v>0</v>
      </c>
      <c r="J267" s="237"/>
      <c r="K267" s="237"/>
      <c r="L267" s="237"/>
      <c r="M267" s="238">
        <f t="shared" si="6"/>
        <v>0</v>
      </c>
      <c r="O267" s="179"/>
      <c r="P267" s="194"/>
    </row>
    <row r="268" spans="1:16" ht="24.75" customHeight="1">
      <c r="A268" s="209" t="s">
        <v>151</v>
      </c>
      <c r="B268" s="211" t="s">
        <v>152</v>
      </c>
      <c r="C268" s="209" t="s">
        <v>12</v>
      </c>
      <c r="D268" s="232" t="s">
        <v>37</v>
      </c>
      <c r="E268" s="232" t="s">
        <v>737</v>
      </c>
      <c r="F268" s="234" t="s">
        <v>154</v>
      </c>
      <c r="G268" s="234" t="s">
        <v>736</v>
      </c>
      <c r="H268" s="234" t="s">
        <v>208</v>
      </c>
      <c r="I268" s="245">
        <v>0.25</v>
      </c>
      <c r="J268" s="237"/>
      <c r="K268" s="237"/>
      <c r="L268" s="237"/>
      <c r="M268" s="238">
        <f t="shared" si="6"/>
        <v>0.25</v>
      </c>
      <c r="O268" s="179"/>
      <c r="P268" s="194"/>
    </row>
    <row r="269" spans="1:16" ht="12" customHeight="1">
      <c r="A269" s="209" t="s">
        <v>151</v>
      </c>
      <c r="B269" s="211" t="s">
        <v>152</v>
      </c>
      <c r="C269" s="209" t="s">
        <v>12</v>
      </c>
      <c r="D269" s="232" t="s">
        <v>37</v>
      </c>
      <c r="E269" s="232" t="s">
        <v>737</v>
      </c>
      <c r="F269" s="234" t="s">
        <v>340</v>
      </c>
      <c r="G269" s="234" t="s">
        <v>740</v>
      </c>
      <c r="H269" s="234" t="s">
        <v>208</v>
      </c>
      <c r="I269" s="245">
        <v>0.5</v>
      </c>
      <c r="J269" s="237"/>
      <c r="K269" s="237"/>
      <c r="L269" s="237"/>
      <c r="M269" s="238">
        <f aca="true" t="shared" si="7" ref="M269:M300">SUM(I269:L269)</f>
        <v>0.5</v>
      </c>
      <c r="O269" s="179"/>
      <c r="P269" s="194"/>
    </row>
    <row r="270" spans="1:16" ht="25.5" customHeight="1">
      <c r="A270" s="209" t="s">
        <v>151</v>
      </c>
      <c r="B270" s="211" t="s">
        <v>152</v>
      </c>
      <c r="C270" s="209" t="s">
        <v>12</v>
      </c>
      <c r="D270" s="232" t="s">
        <v>37</v>
      </c>
      <c r="E270" s="232" t="s">
        <v>97</v>
      </c>
      <c r="F270" s="233" t="s">
        <v>597</v>
      </c>
      <c r="G270" s="234" t="s">
        <v>596</v>
      </c>
      <c r="H270" s="234" t="s">
        <v>208</v>
      </c>
      <c r="I270" s="245">
        <v>0.5</v>
      </c>
      <c r="J270" s="237"/>
      <c r="K270" s="237"/>
      <c r="L270" s="237"/>
      <c r="M270" s="238">
        <f t="shared" si="7"/>
        <v>0.5</v>
      </c>
      <c r="O270" s="179"/>
      <c r="P270" s="194"/>
    </row>
    <row r="271" spans="1:16" ht="12" customHeight="1">
      <c r="A271" s="355" t="s">
        <v>151</v>
      </c>
      <c r="B271" s="211" t="s">
        <v>152</v>
      </c>
      <c r="C271" s="209" t="s">
        <v>12</v>
      </c>
      <c r="D271" s="209" t="s">
        <v>37</v>
      </c>
      <c r="E271" s="209" t="s">
        <v>737</v>
      </c>
      <c r="F271" s="358" t="s">
        <v>789</v>
      </c>
      <c r="G271" s="234" t="s">
        <v>704</v>
      </c>
      <c r="H271" s="234" t="s">
        <v>208</v>
      </c>
      <c r="I271" s="245">
        <v>0.2</v>
      </c>
      <c r="J271" s="237"/>
      <c r="K271" s="237"/>
      <c r="L271" s="237"/>
      <c r="M271" s="238">
        <f t="shared" si="7"/>
        <v>0.2</v>
      </c>
      <c r="O271" s="179"/>
      <c r="P271" s="194"/>
    </row>
    <row r="272" spans="1:16" ht="12.75" customHeight="1">
      <c r="A272" s="209" t="s">
        <v>151</v>
      </c>
      <c r="B272" s="211" t="s">
        <v>152</v>
      </c>
      <c r="C272" s="253" t="s">
        <v>12</v>
      </c>
      <c r="D272" s="254" t="s">
        <v>43</v>
      </c>
      <c r="E272" s="254" t="s">
        <v>44</v>
      </c>
      <c r="F272" s="255" t="s">
        <v>44</v>
      </c>
      <c r="G272" s="256"/>
      <c r="H272" s="257"/>
      <c r="I272" s="258">
        <f>SUM(I260:I271)</f>
        <v>2.9000000000000004</v>
      </c>
      <c r="J272" s="259">
        <f>SUM(J260:J271)</f>
        <v>0.375</v>
      </c>
      <c r="K272" s="259">
        <f>SUM(K260:K271)</f>
        <v>0.4</v>
      </c>
      <c r="L272" s="259"/>
      <c r="M272" s="260">
        <f t="shared" si="7"/>
        <v>3.6750000000000003</v>
      </c>
      <c r="O272" s="182"/>
      <c r="P272" s="196"/>
    </row>
    <row r="273" spans="1:16" ht="17.25" customHeight="1">
      <c r="A273" s="353" t="s">
        <v>151</v>
      </c>
      <c r="B273" s="354" t="s">
        <v>152</v>
      </c>
      <c r="C273" s="306" t="s">
        <v>45</v>
      </c>
      <c r="D273" s="306" t="s">
        <v>52</v>
      </c>
      <c r="E273" s="307" t="s">
        <v>22</v>
      </c>
      <c r="F273" s="291" t="s">
        <v>694</v>
      </c>
      <c r="G273" s="274" t="s">
        <v>695</v>
      </c>
      <c r="H273" s="274" t="s">
        <v>341</v>
      </c>
      <c r="I273" s="275"/>
      <c r="J273" s="276"/>
      <c r="K273" s="276"/>
      <c r="L273" s="276">
        <v>0.25</v>
      </c>
      <c r="M273" s="277">
        <f t="shared" si="7"/>
        <v>0.25</v>
      </c>
      <c r="O273" s="179"/>
      <c r="P273" s="194"/>
    </row>
    <row r="274" spans="1:16" ht="17.25" customHeight="1">
      <c r="A274" s="353" t="s">
        <v>151</v>
      </c>
      <c r="B274" s="354" t="s">
        <v>152</v>
      </c>
      <c r="C274" s="306" t="s">
        <v>45</v>
      </c>
      <c r="D274" s="306" t="s">
        <v>142</v>
      </c>
      <c r="E274" s="307" t="s">
        <v>79</v>
      </c>
      <c r="F274" s="291" t="s">
        <v>710</v>
      </c>
      <c r="G274" s="274" t="s">
        <v>695</v>
      </c>
      <c r="H274" s="274" t="s">
        <v>341</v>
      </c>
      <c r="I274" s="275"/>
      <c r="J274" s="276"/>
      <c r="K274" s="276"/>
      <c r="L274" s="276">
        <v>0.25</v>
      </c>
      <c r="M274" s="277">
        <f t="shared" si="7"/>
        <v>0.25</v>
      </c>
      <c r="O274" s="179"/>
      <c r="P274" s="194"/>
    </row>
    <row r="275" spans="1:16" ht="12.75" customHeight="1">
      <c r="A275" s="249" t="s">
        <v>151</v>
      </c>
      <c r="B275" s="344" t="s">
        <v>152</v>
      </c>
      <c r="C275" s="345" t="s">
        <v>45</v>
      </c>
      <c r="D275" s="346" t="s">
        <v>64</v>
      </c>
      <c r="E275" s="346" t="s">
        <v>44</v>
      </c>
      <c r="F275" s="347" t="s">
        <v>44</v>
      </c>
      <c r="G275" s="348"/>
      <c r="H275" s="349"/>
      <c r="I275" s="350"/>
      <c r="J275" s="351"/>
      <c r="K275" s="351"/>
      <c r="L275" s="351">
        <f>SUM(L273:L274)</f>
        <v>0.5</v>
      </c>
      <c r="M275" s="352">
        <f t="shared" si="7"/>
        <v>0.5</v>
      </c>
      <c r="O275" s="182"/>
      <c r="P275" s="196"/>
    </row>
    <row r="276" spans="1:16" ht="12.75" customHeight="1">
      <c r="A276" s="209" t="s">
        <v>151</v>
      </c>
      <c r="B276" s="265" t="s">
        <v>152</v>
      </c>
      <c r="C276" s="266" t="s">
        <v>65</v>
      </c>
      <c r="D276" s="266" t="s">
        <v>44</v>
      </c>
      <c r="E276" s="266" t="s">
        <v>44</v>
      </c>
      <c r="F276" s="255" t="s">
        <v>44</v>
      </c>
      <c r="G276" s="256"/>
      <c r="H276" s="267"/>
      <c r="I276" s="268">
        <f>I275+I272</f>
        <v>2.9000000000000004</v>
      </c>
      <c r="J276" s="269">
        <f>J275+J272</f>
        <v>0.375</v>
      </c>
      <c r="K276" s="269">
        <f>K275+K272</f>
        <v>0.4</v>
      </c>
      <c r="L276" s="269">
        <f>L275+L272</f>
        <v>0.5</v>
      </c>
      <c r="M276" s="270">
        <f t="shared" si="7"/>
        <v>4.175000000000001</v>
      </c>
      <c r="O276" s="183"/>
      <c r="P276" s="197"/>
    </row>
    <row r="277" spans="1:16" ht="24.75">
      <c r="A277" s="355" t="s">
        <v>151</v>
      </c>
      <c r="B277" s="211" t="s">
        <v>155</v>
      </c>
      <c r="C277" s="209" t="s">
        <v>12</v>
      </c>
      <c r="D277" s="209" t="s">
        <v>16</v>
      </c>
      <c r="E277" s="232" t="s">
        <v>22</v>
      </c>
      <c r="F277" s="234" t="s">
        <v>574</v>
      </c>
      <c r="G277" s="234" t="s">
        <v>730</v>
      </c>
      <c r="H277" s="234" t="s">
        <v>260</v>
      </c>
      <c r="I277" s="245"/>
      <c r="J277" s="237">
        <v>0.1</v>
      </c>
      <c r="K277" s="237"/>
      <c r="L277" s="237"/>
      <c r="M277" s="238">
        <f t="shared" si="7"/>
        <v>0.1</v>
      </c>
      <c r="O277" s="179"/>
      <c r="P277" s="194"/>
    </row>
    <row r="278" spans="1:16" ht="24.75" customHeight="1">
      <c r="A278" s="209" t="s">
        <v>151</v>
      </c>
      <c r="B278" s="211" t="s">
        <v>155</v>
      </c>
      <c r="C278" s="209" t="s">
        <v>12</v>
      </c>
      <c r="D278" s="209" t="s">
        <v>37</v>
      </c>
      <c r="E278" s="233" t="s">
        <v>354</v>
      </c>
      <c r="F278" s="234" t="s">
        <v>756</v>
      </c>
      <c r="G278" s="234" t="s">
        <v>755</v>
      </c>
      <c r="H278" s="234" t="s">
        <v>208</v>
      </c>
      <c r="I278" s="245">
        <v>0.3</v>
      </c>
      <c r="J278" s="237"/>
      <c r="K278" s="237"/>
      <c r="L278" s="237"/>
      <c r="M278" s="238">
        <f t="shared" si="7"/>
        <v>0.3</v>
      </c>
      <c r="O278" s="179"/>
      <c r="P278" s="194"/>
    </row>
    <row r="279" spans="1:16" ht="24.75" customHeight="1">
      <c r="A279" s="209" t="s">
        <v>151</v>
      </c>
      <c r="B279" s="211" t="s">
        <v>155</v>
      </c>
      <c r="C279" s="209" t="s">
        <v>12</v>
      </c>
      <c r="D279" s="209" t="s">
        <v>37</v>
      </c>
      <c r="E279" s="233" t="s">
        <v>354</v>
      </c>
      <c r="F279" s="234" t="s">
        <v>756</v>
      </c>
      <c r="G279" s="234" t="s">
        <v>156</v>
      </c>
      <c r="H279" s="234" t="s">
        <v>208</v>
      </c>
      <c r="I279" s="245">
        <v>0.2</v>
      </c>
      <c r="J279" s="237"/>
      <c r="K279" s="237"/>
      <c r="L279" s="237"/>
      <c r="M279" s="238">
        <f t="shared" si="7"/>
        <v>0.2</v>
      </c>
      <c r="O279" s="179"/>
      <c r="P279" s="194"/>
    </row>
    <row r="280" spans="1:16" ht="24.75" customHeight="1">
      <c r="A280" s="209" t="s">
        <v>151</v>
      </c>
      <c r="B280" s="211" t="s">
        <v>155</v>
      </c>
      <c r="C280" s="209" t="s">
        <v>12</v>
      </c>
      <c r="D280" s="209" t="s">
        <v>37</v>
      </c>
      <c r="E280" s="233" t="s">
        <v>354</v>
      </c>
      <c r="F280" s="358" t="s">
        <v>787</v>
      </c>
      <c r="G280" s="234" t="s">
        <v>156</v>
      </c>
      <c r="H280" s="234" t="s">
        <v>208</v>
      </c>
      <c r="I280" s="245">
        <v>0.75</v>
      </c>
      <c r="J280" s="237"/>
      <c r="K280" s="237"/>
      <c r="L280" s="237"/>
      <c r="M280" s="238">
        <f t="shared" si="7"/>
        <v>0.75</v>
      </c>
      <c r="O280" s="179"/>
      <c r="P280" s="194"/>
    </row>
    <row r="281" spans="1:16" ht="24.75" customHeight="1">
      <c r="A281" s="209" t="s">
        <v>151</v>
      </c>
      <c r="B281" s="211" t="s">
        <v>155</v>
      </c>
      <c r="C281" s="209" t="s">
        <v>12</v>
      </c>
      <c r="D281" s="209" t="s">
        <v>37</v>
      </c>
      <c r="E281" s="233" t="s">
        <v>354</v>
      </c>
      <c r="F281" s="358" t="s">
        <v>787</v>
      </c>
      <c r="G281" s="234" t="s">
        <v>755</v>
      </c>
      <c r="H281" s="234" t="s">
        <v>208</v>
      </c>
      <c r="I281" s="245">
        <v>0.25</v>
      </c>
      <c r="J281" s="237"/>
      <c r="K281" s="237"/>
      <c r="L281" s="237"/>
      <c r="M281" s="238">
        <f t="shared" si="7"/>
        <v>0.25</v>
      </c>
      <c r="O281" s="179"/>
      <c r="P281" s="194"/>
    </row>
    <row r="282" spans="1:16" ht="24.75">
      <c r="A282" s="209" t="s">
        <v>151</v>
      </c>
      <c r="B282" s="300" t="s">
        <v>155</v>
      </c>
      <c r="C282" s="209" t="s">
        <v>12</v>
      </c>
      <c r="D282" s="209" t="s">
        <v>37</v>
      </c>
      <c r="E282" s="232" t="s">
        <v>354</v>
      </c>
      <c r="F282" s="233" t="s">
        <v>230</v>
      </c>
      <c r="G282" s="234" t="s">
        <v>156</v>
      </c>
      <c r="H282" s="234" t="s">
        <v>208</v>
      </c>
      <c r="I282" s="245">
        <v>0.3</v>
      </c>
      <c r="J282" s="237"/>
      <c r="K282" s="237"/>
      <c r="L282" s="237"/>
      <c r="M282" s="238">
        <f t="shared" si="7"/>
        <v>0.3</v>
      </c>
      <c r="O282" s="179"/>
      <c r="P282" s="194"/>
    </row>
    <row r="283" spans="1:16" ht="24.75">
      <c r="A283" s="209" t="s">
        <v>151</v>
      </c>
      <c r="B283" s="300" t="s">
        <v>155</v>
      </c>
      <c r="C283" s="209" t="s">
        <v>12</v>
      </c>
      <c r="D283" s="209" t="s">
        <v>37</v>
      </c>
      <c r="E283" s="232" t="s">
        <v>354</v>
      </c>
      <c r="F283" s="233" t="s">
        <v>230</v>
      </c>
      <c r="G283" s="234" t="s">
        <v>759</v>
      </c>
      <c r="H283" s="234" t="s">
        <v>208</v>
      </c>
      <c r="I283" s="245">
        <v>0.5</v>
      </c>
      <c r="J283" s="237"/>
      <c r="K283" s="237"/>
      <c r="L283" s="237"/>
      <c r="M283" s="238">
        <f t="shared" si="7"/>
        <v>0.5</v>
      </c>
      <c r="O283" s="179"/>
      <c r="P283" s="194"/>
    </row>
    <row r="284" spans="1:16" ht="12">
      <c r="A284" s="209" t="s">
        <v>151</v>
      </c>
      <c r="B284" s="300" t="s">
        <v>155</v>
      </c>
      <c r="C284" s="209" t="s">
        <v>12</v>
      </c>
      <c r="D284" s="209" t="s">
        <v>37</v>
      </c>
      <c r="E284" s="232" t="s">
        <v>354</v>
      </c>
      <c r="F284" s="233" t="s">
        <v>230</v>
      </c>
      <c r="G284" s="234" t="s">
        <v>760</v>
      </c>
      <c r="H284" s="234" t="s">
        <v>208</v>
      </c>
      <c r="I284" s="245">
        <v>0.2</v>
      </c>
      <c r="J284" s="237"/>
      <c r="K284" s="237"/>
      <c r="L284" s="237"/>
      <c r="M284" s="238">
        <f t="shared" si="7"/>
        <v>0.2</v>
      </c>
      <c r="O284" s="179"/>
      <c r="P284" s="194"/>
    </row>
    <row r="285" spans="1:16" ht="24.75" customHeight="1">
      <c r="A285" s="209" t="s">
        <v>151</v>
      </c>
      <c r="B285" s="300" t="s">
        <v>155</v>
      </c>
      <c r="C285" s="209" t="s">
        <v>12</v>
      </c>
      <c r="D285" s="209" t="s">
        <v>37</v>
      </c>
      <c r="E285" s="232" t="s">
        <v>354</v>
      </c>
      <c r="F285" s="233" t="s">
        <v>108</v>
      </c>
      <c r="G285" s="234" t="s">
        <v>767</v>
      </c>
      <c r="H285" s="234" t="s">
        <v>208</v>
      </c>
      <c r="I285" s="245">
        <v>0.7</v>
      </c>
      <c r="J285" s="237"/>
      <c r="K285" s="237"/>
      <c r="L285" s="237"/>
      <c r="M285" s="238">
        <f t="shared" si="7"/>
        <v>0.7</v>
      </c>
      <c r="O285" s="179"/>
      <c r="P285" s="194"/>
    </row>
    <row r="286" spans="1:16" ht="24.75">
      <c r="A286" s="209" t="s">
        <v>151</v>
      </c>
      <c r="B286" s="300" t="s">
        <v>155</v>
      </c>
      <c r="C286" s="209" t="s">
        <v>12</v>
      </c>
      <c r="D286" s="209" t="s">
        <v>37</v>
      </c>
      <c r="E286" s="279" t="s">
        <v>22</v>
      </c>
      <c r="F286" s="233" t="s">
        <v>557</v>
      </c>
      <c r="G286" s="234" t="s">
        <v>558</v>
      </c>
      <c r="H286" s="234" t="s">
        <v>260</v>
      </c>
      <c r="I286" s="245"/>
      <c r="J286" s="237">
        <v>0.1</v>
      </c>
      <c r="K286" s="237"/>
      <c r="L286" s="237"/>
      <c r="M286" s="238">
        <f t="shared" si="7"/>
        <v>0.1</v>
      </c>
      <c r="O286" s="179"/>
      <c r="P286" s="194"/>
    </row>
    <row r="287" spans="1:16" ht="37.5" customHeight="1">
      <c r="A287" s="209" t="s">
        <v>151</v>
      </c>
      <c r="B287" s="211" t="s">
        <v>155</v>
      </c>
      <c r="C287" s="209" t="s">
        <v>12</v>
      </c>
      <c r="D287" s="209" t="s">
        <v>37</v>
      </c>
      <c r="E287" s="249" t="s">
        <v>97</v>
      </c>
      <c r="F287" s="233" t="s">
        <v>157</v>
      </c>
      <c r="G287" s="234" t="s">
        <v>673</v>
      </c>
      <c r="H287" s="234" t="s">
        <v>208</v>
      </c>
      <c r="I287" s="245">
        <v>0.4</v>
      </c>
      <c r="J287" s="237"/>
      <c r="K287" s="237"/>
      <c r="L287" s="237"/>
      <c r="M287" s="238">
        <f t="shared" si="7"/>
        <v>0.4</v>
      </c>
      <c r="O287" s="179"/>
      <c r="P287" s="194"/>
    </row>
    <row r="288" spans="1:16" ht="12.75" customHeight="1">
      <c r="A288" s="209" t="s">
        <v>151</v>
      </c>
      <c r="B288" s="211" t="s">
        <v>155</v>
      </c>
      <c r="C288" s="253" t="s">
        <v>12</v>
      </c>
      <c r="D288" s="254" t="s">
        <v>43</v>
      </c>
      <c r="E288" s="254" t="s">
        <v>44</v>
      </c>
      <c r="F288" s="255" t="s">
        <v>44</v>
      </c>
      <c r="G288" s="256"/>
      <c r="H288" s="257"/>
      <c r="I288" s="258">
        <f>SUM(I277:I287)</f>
        <v>3.6</v>
      </c>
      <c r="J288" s="259">
        <f>SUM(J277:J287)</f>
        <v>0.2</v>
      </c>
      <c r="K288" s="259">
        <f>SUM(K281:K287)</f>
        <v>0</v>
      </c>
      <c r="L288" s="259"/>
      <c r="M288" s="260">
        <f t="shared" si="7"/>
        <v>3.8000000000000003</v>
      </c>
      <c r="O288" s="182"/>
      <c r="P288" s="196"/>
    </row>
    <row r="289" spans="1:16" ht="12.75" customHeight="1">
      <c r="A289" s="209" t="s">
        <v>151</v>
      </c>
      <c r="B289" s="211" t="s">
        <v>155</v>
      </c>
      <c r="C289" s="209" t="s">
        <v>45</v>
      </c>
      <c r="D289" s="209" t="s">
        <v>46</v>
      </c>
      <c r="E289" s="209" t="s">
        <v>79</v>
      </c>
      <c r="F289" s="233" t="s">
        <v>454</v>
      </c>
      <c r="G289" s="234" t="s">
        <v>453</v>
      </c>
      <c r="H289" s="234" t="s">
        <v>341</v>
      </c>
      <c r="I289" s="245"/>
      <c r="J289" s="237"/>
      <c r="K289" s="237"/>
      <c r="L289" s="237">
        <v>0.1</v>
      </c>
      <c r="M289" s="238">
        <f t="shared" si="7"/>
        <v>0.1</v>
      </c>
      <c r="O289" s="179"/>
      <c r="P289" s="194"/>
    </row>
    <row r="290" spans="1:16" ht="12.75" customHeight="1">
      <c r="A290" s="209" t="s">
        <v>151</v>
      </c>
      <c r="B290" s="211" t="s">
        <v>155</v>
      </c>
      <c r="C290" s="253" t="s">
        <v>45</v>
      </c>
      <c r="D290" s="254" t="s">
        <v>64</v>
      </c>
      <c r="E290" s="254" t="s">
        <v>44</v>
      </c>
      <c r="F290" s="255" t="s">
        <v>44</v>
      </c>
      <c r="G290" s="256"/>
      <c r="H290" s="257"/>
      <c r="I290" s="258"/>
      <c r="J290" s="259"/>
      <c r="K290" s="259"/>
      <c r="L290" s="259">
        <f>L289</f>
        <v>0.1</v>
      </c>
      <c r="M290" s="260">
        <f t="shared" si="7"/>
        <v>0.1</v>
      </c>
      <c r="O290" s="182"/>
      <c r="P290" s="196"/>
    </row>
    <row r="291" spans="1:16" ht="12.75" customHeight="1">
      <c r="A291" s="209" t="s">
        <v>151</v>
      </c>
      <c r="B291" s="301" t="s">
        <v>155</v>
      </c>
      <c r="C291" s="266" t="s">
        <v>65</v>
      </c>
      <c r="D291" s="266" t="s">
        <v>44</v>
      </c>
      <c r="E291" s="266" t="s">
        <v>44</v>
      </c>
      <c r="F291" s="255" t="s">
        <v>44</v>
      </c>
      <c r="G291" s="256"/>
      <c r="H291" s="267"/>
      <c r="I291" s="268">
        <f>I288+I290</f>
        <v>3.6</v>
      </c>
      <c r="J291" s="269">
        <f>J288+J290</f>
        <v>0.2</v>
      </c>
      <c r="K291" s="269">
        <f>K288+K290</f>
        <v>0</v>
      </c>
      <c r="L291" s="269">
        <f>L288+L290</f>
        <v>0.1</v>
      </c>
      <c r="M291" s="270">
        <f t="shared" si="7"/>
        <v>3.9000000000000004</v>
      </c>
      <c r="O291" s="183"/>
      <c r="P291" s="197"/>
    </row>
    <row r="292" spans="1:16" ht="38.25" customHeight="1">
      <c r="A292" s="209" t="s">
        <v>151</v>
      </c>
      <c r="B292" s="235" t="s">
        <v>158</v>
      </c>
      <c r="C292" s="232" t="s">
        <v>12</v>
      </c>
      <c r="D292" s="232" t="s">
        <v>19</v>
      </c>
      <c r="E292" s="232" t="s">
        <v>22</v>
      </c>
      <c r="F292" s="358" t="s">
        <v>831</v>
      </c>
      <c r="G292" s="234" t="s">
        <v>528</v>
      </c>
      <c r="H292" s="234" t="s">
        <v>208</v>
      </c>
      <c r="I292" s="245">
        <v>0.25</v>
      </c>
      <c r="J292" s="237"/>
      <c r="K292" s="237"/>
      <c r="L292" s="237"/>
      <c r="M292" s="238">
        <f t="shared" si="7"/>
        <v>0.25</v>
      </c>
      <c r="O292" s="179"/>
      <c r="P292" s="194"/>
    </row>
    <row r="293" spans="1:16" ht="24.75" customHeight="1">
      <c r="A293" s="209" t="s">
        <v>151</v>
      </c>
      <c r="B293" s="211" t="s">
        <v>158</v>
      </c>
      <c r="C293" s="209" t="s">
        <v>12</v>
      </c>
      <c r="D293" s="389" t="s">
        <v>839</v>
      </c>
      <c r="E293" s="389" t="s">
        <v>14</v>
      </c>
      <c r="F293" s="385" t="s">
        <v>840</v>
      </c>
      <c r="G293" s="358" t="s">
        <v>844</v>
      </c>
      <c r="H293" s="234" t="s">
        <v>342</v>
      </c>
      <c r="I293" s="245"/>
      <c r="J293" s="237"/>
      <c r="K293" s="359">
        <v>0.05</v>
      </c>
      <c r="L293" s="237"/>
      <c r="M293" s="189">
        <f t="shared" si="7"/>
        <v>0.05</v>
      </c>
      <c r="O293" s="179"/>
      <c r="P293" s="194"/>
    </row>
    <row r="294" spans="1:16" ht="24.75" customHeight="1">
      <c r="A294" s="209" t="s">
        <v>151</v>
      </c>
      <c r="B294" s="211" t="s">
        <v>158</v>
      </c>
      <c r="C294" s="209" t="s">
        <v>12</v>
      </c>
      <c r="D294" s="389" t="s">
        <v>839</v>
      </c>
      <c r="E294" s="389" t="s">
        <v>22</v>
      </c>
      <c r="F294" s="385" t="s">
        <v>841</v>
      </c>
      <c r="G294" s="358" t="s">
        <v>844</v>
      </c>
      <c r="H294" s="234" t="s">
        <v>342</v>
      </c>
      <c r="I294" s="245"/>
      <c r="J294" s="237"/>
      <c r="K294" s="359">
        <v>0.25</v>
      </c>
      <c r="L294" s="237"/>
      <c r="M294" s="189">
        <f t="shared" si="7"/>
        <v>0.25</v>
      </c>
      <c r="O294" s="179"/>
      <c r="P294" s="194"/>
    </row>
    <row r="295" spans="1:16" ht="24.75" customHeight="1">
      <c r="A295" s="209" t="s">
        <v>151</v>
      </c>
      <c r="B295" s="211" t="s">
        <v>158</v>
      </c>
      <c r="C295" s="209" t="s">
        <v>12</v>
      </c>
      <c r="D295" s="232" t="s">
        <v>530</v>
      </c>
      <c r="E295" s="232" t="s">
        <v>22</v>
      </c>
      <c r="F295" s="233" t="s">
        <v>615</v>
      </c>
      <c r="G295" s="234" t="s">
        <v>620</v>
      </c>
      <c r="H295" s="234" t="s">
        <v>208</v>
      </c>
      <c r="I295" s="245">
        <v>0.25</v>
      </c>
      <c r="J295" s="237"/>
      <c r="K295" s="237"/>
      <c r="L295" s="237"/>
      <c r="M295" s="238">
        <f t="shared" si="7"/>
        <v>0.25</v>
      </c>
      <c r="O295" s="179"/>
      <c r="P295" s="194"/>
    </row>
    <row r="296" spans="1:16" ht="12.75" customHeight="1">
      <c r="A296" s="209" t="s">
        <v>151</v>
      </c>
      <c r="B296" s="211" t="s">
        <v>158</v>
      </c>
      <c r="C296" s="209" t="s">
        <v>12</v>
      </c>
      <c r="D296" s="232" t="s">
        <v>116</v>
      </c>
      <c r="E296" s="232" t="s">
        <v>14</v>
      </c>
      <c r="F296" s="233" t="s">
        <v>117</v>
      </c>
      <c r="G296" s="234" t="s">
        <v>160</v>
      </c>
      <c r="H296" s="234" t="s">
        <v>342</v>
      </c>
      <c r="I296" s="245"/>
      <c r="J296" s="237"/>
      <c r="K296" s="237">
        <v>0.3</v>
      </c>
      <c r="L296" s="237"/>
      <c r="M296" s="238">
        <f t="shared" si="7"/>
        <v>0.3</v>
      </c>
      <c r="O296" s="179"/>
      <c r="P296" s="194"/>
    </row>
    <row r="297" spans="1:16" ht="24.75">
      <c r="A297" s="209" t="s">
        <v>151</v>
      </c>
      <c r="B297" s="211" t="s">
        <v>158</v>
      </c>
      <c r="C297" s="209" t="s">
        <v>12</v>
      </c>
      <c r="D297" s="232" t="s">
        <v>33</v>
      </c>
      <c r="E297" s="232" t="s">
        <v>354</v>
      </c>
      <c r="F297" s="233" t="s">
        <v>356</v>
      </c>
      <c r="G297" s="234" t="s">
        <v>159</v>
      </c>
      <c r="H297" s="234" t="s">
        <v>208</v>
      </c>
      <c r="I297" s="245">
        <v>0</v>
      </c>
      <c r="J297" s="237"/>
      <c r="K297" s="237"/>
      <c r="L297" s="237"/>
      <c r="M297" s="238">
        <f t="shared" si="7"/>
        <v>0</v>
      </c>
      <c r="O297" s="179"/>
      <c r="P297" s="194"/>
    </row>
    <row r="298" spans="1:16" ht="25.5" customHeight="1">
      <c r="A298" s="209" t="s">
        <v>151</v>
      </c>
      <c r="B298" s="211" t="s">
        <v>158</v>
      </c>
      <c r="C298" s="209" t="s">
        <v>12</v>
      </c>
      <c r="D298" s="232" t="s">
        <v>37</v>
      </c>
      <c r="E298" s="232" t="s">
        <v>354</v>
      </c>
      <c r="F298" s="233" t="s">
        <v>765</v>
      </c>
      <c r="G298" s="234" t="s">
        <v>763</v>
      </c>
      <c r="H298" s="234" t="s">
        <v>208</v>
      </c>
      <c r="I298" s="245">
        <v>0.4</v>
      </c>
      <c r="J298" s="237"/>
      <c r="K298" s="237"/>
      <c r="L298" s="237"/>
      <c r="M298" s="238">
        <f t="shared" si="7"/>
        <v>0.4</v>
      </c>
      <c r="O298" s="179"/>
      <c r="P298" s="194"/>
    </row>
    <row r="299" spans="1:16" ht="24.75" customHeight="1">
      <c r="A299" s="209" t="s">
        <v>151</v>
      </c>
      <c r="B299" s="211" t="s">
        <v>158</v>
      </c>
      <c r="C299" s="209" t="s">
        <v>12</v>
      </c>
      <c r="D299" s="232" t="s">
        <v>37</v>
      </c>
      <c r="E299" s="232" t="s">
        <v>354</v>
      </c>
      <c r="F299" s="233" t="s">
        <v>765</v>
      </c>
      <c r="G299" s="234" t="s">
        <v>764</v>
      </c>
      <c r="H299" s="234" t="s">
        <v>208</v>
      </c>
      <c r="I299" s="245">
        <v>0.4</v>
      </c>
      <c r="J299" s="237"/>
      <c r="K299" s="237"/>
      <c r="L299" s="237"/>
      <c r="M299" s="238">
        <f t="shared" si="7"/>
        <v>0.4</v>
      </c>
      <c r="O299" s="179"/>
      <c r="P299" s="194"/>
    </row>
    <row r="300" spans="1:16" ht="24.75" customHeight="1">
      <c r="A300" s="209" t="s">
        <v>151</v>
      </c>
      <c r="B300" s="211" t="s">
        <v>158</v>
      </c>
      <c r="C300" s="209" t="s">
        <v>12</v>
      </c>
      <c r="D300" s="232" t="s">
        <v>37</v>
      </c>
      <c r="E300" s="232" t="s">
        <v>354</v>
      </c>
      <c r="F300" s="233" t="s">
        <v>765</v>
      </c>
      <c r="G300" s="234" t="s">
        <v>755</v>
      </c>
      <c r="H300" s="234" t="s">
        <v>208</v>
      </c>
      <c r="I300" s="245">
        <v>0.2</v>
      </c>
      <c r="J300" s="237"/>
      <c r="K300" s="237"/>
      <c r="L300" s="237"/>
      <c r="M300" s="238">
        <f t="shared" si="7"/>
        <v>0.2</v>
      </c>
      <c r="O300" s="179"/>
      <c r="P300" s="194"/>
    </row>
    <row r="301" spans="1:16" ht="24.75" customHeight="1">
      <c r="A301" s="209" t="s">
        <v>151</v>
      </c>
      <c r="B301" s="211" t="s">
        <v>158</v>
      </c>
      <c r="C301" s="209" t="s">
        <v>12</v>
      </c>
      <c r="D301" s="209" t="s">
        <v>37</v>
      </c>
      <c r="E301" s="209" t="s">
        <v>354</v>
      </c>
      <c r="F301" s="233" t="s">
        <v>756</v>
      </c>
      <c r="G301" s="234" t="s">
        <v>754</v>
      </c>
      <c r="H301" s="234" t="s">
        <v>208</v>
      </c>
      <c r="I301" s="245">
        <v>0.2</v>
      </c>
      <c r="J301" s="237"/>
      <c r="K301" s="237"/>
      <c r="L301" s="237"/>
      <c r="M301" s="238">
        <f aca="true" t="shared" si="8" ref="M301:M316">SUM(I301:L301)</f>
        <v>0.2</v>
      </c>
      <c r="O301" s="179"/>
      <c r="P301" s="194"/>
    </row>
    <row r="302" spans="1:16" ht="12" customHeight="1">
      <c r="A302" s="209" t="s">
        <v>151</v>
      </c>
      <c r="B302" s="211" t="s">
        <v>158</v>
      </c>
      <c r="C302" s="209" t="s">
        <v>12</v>
      </c>
      <c r="D302" s="209" t="s">
        <v>37</v>
      </c>
      <c r="E302" s="209" t="s">
        <v>354</v>
      </c>
      <c r="F302" s="233" t="s">
        <v>756</v>
      </c>
      <c r="G302" s="234" t="s">
        <v>757</v>
      </c>
      <c r="H302" s="234" t="s">
        <v>208</v>
      </c>
      <c r="I302" s="245">
        <v>0.1</v>
      </c>
      <c r="J302" s="237"/>
      <c r="K302" s="237"/>
      <c r="L302" s="237"/>
      <c r="M302" s="238">
        <f t="shared" si="8"/>
        <v>0.1</v>
      </c>
      <c r="O302" s="179"/>
      <c r="P302" s="194"/>
    </row>
    <row r="303" spans="1:16" ht="24.75" customHeight="1">
      <c r="A303" s="209" t="s">
        <v>151</v>
      </c>
      <c r="B303" s="211" t="s">
        <v>158</v>
      </c>
      <c r="C303" s="209" t="s">
        <v>12</v>
      </c>
      <c r="D303" s="209" t="s">
        <v>37</v>
      </c>
      <c r="E303" s="209" t="s">
        <v>354</v>
      </c>
      <c r="F303" s="233" t="s">
        <v>756</v>
      </c>
      <c r="G303" s="234" t="s">
        <v>758</v>
      </c>
      <c r="H303" s="234" t="s">
        <v>208</v>
      </c>
      <c r="I303" s="245">
        <v>0.1</v>
      </c>
      <c r="J303" s="237"/>
      <c r="K303" s="237"/>
      <c r="L303" s="237"/>
      <c r="M303" s="238">
        <f t="shared" si="8"/>
        <v>0.1</v>
      </c>
      <c r="O303" s="179"/>
      <c r="P303" s="194"/>
    </row>
    <row r="304" spans="1:16" ht="24.75">
      <c r="A304" s="209" t="s">
        <v>151</v>
      </c>
      <c r="B304" s="300" t="s">
        <v>158</v>
      </c>
      <c r="C304" s="232" t="s">
        <v>12</v>
      </c>
      <c r="D304" s="232" t="s">
        <v>37</v>
      </c>
      <c r="E304" s="232" t="s">
        <v>354</v>
      </c>
      <c r="F304" s="234" t="s">
        <v>299</v>
      </c>
      <c r="G304" s="234" t="s">
        <v>761</v>
      </c>
      <c r="H304" s="234" t="s">
        <v>208</v>
      </c>
      <c r="I304" s="245">
        <v>0.5</v>
      </c>
      <c r="J304" s="237"/>
      <c r="K304" s="237"/>
      <c r="L304" s="237"/>
      <c r="M304" s="238">
        <f t="shared" si="8"/>
        <v>0.5</v>
      </c>
      <c r="O304" s="179"/>
      <c r="P304" s="194"/>
    </row>
    <row r="305" spans="1:16" ht="24.75" customHeight="1">
      <c r="A305" s="209" t="s">
        <v>151</v>
      </c>
      <c r="B305" s="211" t="s">
        <v>158</v>
      </c>
      <c r="C305" s="209" t="s">
        <v>12</v>
      </c>
      <c r="D305" s="209" t="s">
        <v>37</v>
      </c>
      <c r="E305" s="209" t="s">
        <v>354</v>
      </c>
      <c r="F305" s="233" t="s">
        <v>108</v>
      </c>
      <c r="G305" s="234" t="s">
        <v>766</v>
      </c>
      <c r="H305" s="234" t="s">
        <v>208</v>
      </c>
      <c r="I305" s="245">
        <v>0.1</v>
      </c>
      <c r="J305" s="237"/>
      <c r="K305" s="237"/>
      <c r="L305" s="237"/>
      <c r="M305" s="238">
        <f t="shared" si="8"/>
        <v>0.1</v>
      </c>
      <c r="O305" s="179"/>
      <c r="P305" s="194"/>
    </row>
    <row r="306" spans="1:16" ht="23.25" customHeight="1">
      <c r="A306" s="209" t="s">
        <v>151</v>
      </c>
      <c r="B306" s="211" t="s">
        <v>158</v>
      </c>
      <c r="C306" s="209" t="s">
        <v>12</v>
      </c>
      <c r="D306" s="209" t="s">
        <v>37</v>
      </c>
      <c r="E306" s="209" t="s">
        <v>354</v>
      </c>
      <c r="F306" s="233" t="s">
        <v>108</v>
      </c>
      <c r="G306" s="234" t="s">
        <v>161</v>
      </c>
      <c r="H306" s="234" t="s">
        <v>208</v>
      </c>
      <c r="I306" s="245">
        <v>0.15</v>
      </c>
      <c r="J306" s="237"/>
      <c r="K306" s="237"/>
      <c r="L306" s="237"/>
      <c r="M306" s="238">
        <f t="shared" si="8"/>
        <v>0.15</v>
      </c>
      <c r="O306" s="179"/>
      <c r="P306" s="194"/>
    </row>
    <row r="307" spans="1:16" ht="25.5" customHeight="1">
      <c r="A307" s="209" t="s">
        <v>151</v>
      </c>
      <c r="B307" s="211" t="s">
        <v>158</v>
      </c>
      <c r="C307" s="209" t="s">
        <v>12</v>
      </c>
      <c r="D307" s="209" t="s">
        <v>37</v>
      </c>
      <c r="E307" s="209" t="s">
        <v>354</v>
      </c>
      <c r="F307" s="234" t="s">
        <v>299</v>
      </c>
      <c r="G307" s="234" t="s">
        <v>755</v>
      </c>
      <c r="H307" s="234" t="s">
        <v>208</v>
      </c>
      <c r="I307" s="245">
        <v>0.5</v>
      </c>
      <c r="J307" s="237"/>
      <c r="K307" s="237"/>
      <c r="L307" s="237"/>
      <c r="M307" s="238">
        <f t="shared" si="8"/>
        <v>0.5</v>
      </c>
      <c r="O307" s="179"/>
      <c r="P307" s="194"/>
    </row>
    <row r="308" spans="1:16" ht="25.5" customHeight="1">
      <c r="A308" s="209" t="s">
        <v>151</v>
      </c>
      <c r="B308" s="211" t="s">
        <v>158</v>
      </c>
      <c r="C308" s="209" t="s">
        <v>12</v>
      </c>
      <c r="D308" s="209" t="s">
        <v>37</v>
      </c>
      <c r="E308" s="209" t="s">
        <v>354</v>
      </c>
      <c r="F308" s="234" t="s">
        <v>611</v>
      </c>
      <c r="G308" s="234" t="s">
        <v>762</v>
      </c>
      <c r="H308" s="234" t="s">
        <v>208</v>
      </c>
      <c r="I308" s="245">
        <v>0.25</v>
      </c>
      <c r="J308" s="237"/>
      <c r="K308" s="237"/>
      <c r="L308" s="237"/>
      <c r="M308" s="238">
        <f t="shared" si="8"/>
        <v>0.25</v>
      </c>
      <c r="O308" s="179"/>
      <c r="P308" s="194"/>
    </row>
    <row r="309" spans="1:16" ht="12.75" customHeight="1">
      <c r="A309" s="209" t="s">
        <v>151</v>
      </c>
      <c r="B309" s="211" t="s">
        <v>158</v>
      </c>
      <c r="C309" s="253" t="s">
        <v>12</v>
      </c>
      <c r="D309" s="254" t="s">
        <v>43</v>
      </c>
      <c r="E309" s="254" t="s">
        <v>44</v>
      </c>
      <c r="F309" s="255" t="s">
        <v>44</v>
      </c>
      <c r="G309" s="256"/>
      <c r="H309" s="257"/>
      <c r="I309" s="258">
        <f>SUM(I292:I308)</f>
        <v>3.4000000000000004</v>
      </c>
      <c r="J309" s="259">
        <f>SUM(J292:J308)</f>
        <v>0</v>
      </c>
      <c r="K309" s="259">
        <f>SUM(K292:K308)</f>
        <v>0.6</v>
      </c>
      <c r="L309" s="259"/>
      <c r="M309" s="260">
        <f t="shared" si="8"/>
        <v>4</v>
      </c>
      <c r="O309" s="182"/>
      <c r="P309" s="196"/>
    </row>
    <row r="310" spans="1:16" ht="37.5" customHeight="1">
      <c r="A310" s="209" t="s">
        <v>151</v>
      </c>
      <c r="B310" s="211" t="s">
        <v>158</v>
      </c>
      <c r="C310" s="209" t="s">
        <v>45</v>
      </c>
      <c r="D310" s="209" t="s">
        <v>46</v>
      </c>
      <c r="E310" s="232" t="s">
        <v>354</v>
      </c>
      <c r="F310" s="233" t="s">
        <v>357</v>
      </c>
      <c r="G310" s="234" t="s">
        <v>162</v>
      </c>
      <c r="H310" s="234" t="s">
        <v>341</v>
      </c>
      <c r="I310" s="245"/>
      <c r="J310" s="237"/>
      <c r="K310" s="237"/>
      <c r="L310" s="237">
        <v>1</v>
      </c>
      <c r="M310" s="238">
        <f t="shared" si="8"/>
        <v>1</v>
      </c>
      <c r="O310" s="179"/>
      <c r="P310" s="194"/>
    </row>
    <row r="311" spans="1:16" ht="22.5" customHeight="1">
      <c r="A311" s="209" t="s">
        <v>151</v>
      </c>
      <c r="B311" s="211" t="s">
        <v>158</v>
      </c>
      <c r="C311" s="209" t="s">
        <v>45</v>
      </c>
      <c r="D311" s="209" t="s">
        <v>46</v>
      </c>
      <c r="E311" s="232" t="s">
        <v>14</v>
      </c>
      <c r="F311" s="233" t="s">
        <v>253</v>
      </c>
      <c r="G311" s="234" t="s">
        <v>540</v>
      </c>
      <c r="H311" s="234" t="s">
        <v>341</v>
      </c>
      <c r="I311" s="245"/>
      <c r="J311" s="237"/>
      <c r="K311" s="237"/>
      <c r="L311" s="237">
        <v>0.2</v>
      </c>
      <c r="M311" s="238">
        <f t="shared" si="8"/>
        <v>0.2</v>
      </c>
      <c r="O311" s="179"/>
      <c r="P311" s="194"/>
    </row>
    <row r="312" spans="1:16" ht="25.5" customHeight="1">
      <c r="A312" s="209" t="s">
        <v>151</v>
      </c>
      <c r="B312" s="211" t="s">
        <v>158</v>
      </c>
      <c r="C312" s="209" t="s">
        <v>45</v>
      </c>
      <c r="D312" s="232" t="s">
        <v>133</v>
      </c>
      <c r="E312" s="232" t="s">
        <v>27</v>
      </c>
      <c r="F312" s="233" t="s">
        <v>163</v>
      </c>
      <c r="G312" s="234" t="s">
        <v>164</v>
      </c>
      <c r="H312" s="234" t="s">
        <v>341</v>
      </c>
      <c r="I312" s="245"/>
      <c r="J312" s="237"/>
      <c r="K312" s="237"/>
      <c r="L312" s="237">
        <v>0.25</v>
      </c>
      <c r="M312" s="238">
        <f t="shared" si="8"/>
        <v>0.25</v>
      </c>
      <c r="O312" s="179"/>
      <c r="P312" s="194"/>
    </row>
    <row r="313" spans="1:16" ht="12.75" customHeight="1">
      <c r="A313" s="209" t="s">
        <v>151</v>
      </c>
      <c r="B313" s="211" t="s">
        <v>158</v>
      </c>
      <c r="C313" s="209" t="s">
        <v>45</v>
      </c>
      <c r="D313" s="232" t="s">
        <v>139</v>
      </c>
      <c r="E313" s="232" t="s">
        <v>79</v>
      </c>
      <c r="F313" s="233" t="s">
        <v>278</v>
      </c>
      <c r="G313" s="234" t="s">
        <v>165</v>
      </c>
      <c r="H313" s="234" t="s">
        <v>341</v>
      </c>
      <c r="I313" s="245"/>
      <c r="J313" s="237"/>
      <c r="K313" s="237"/>
      <c r="L313" s="237">
        <v>0.3</v>
      </c>
      <c r="M313" s="238">
        <f t="shared" si="8"/>
        <v>0.3</v>
      </c>
      <c r="O313" s="179"/>
      <c r="P313" s="194"/>
    </row>
    <row r="314" spans="1:16" ht="12.75" customHeight="1">
      <c r="A314" s="209" t="s">
        <v>151</v>
      </c>
      <c r="B314" s="211" t="s">
        <v>158</v>
      </c>
      <c r="C314" s="253" t="s">
        <v>45</v>
      </c>
      <c r="D314" s="254" t="s">
        <v>64</v>
      </c>
      <c r="E314" s="254" t="s">
        <v>44</v>
      </c>
      <c r="F314" s="255" t="s">
        <v>44</v>
      </c>
      <c r="G314" s="256"/>
      <c r="H314" s="257"/>
      <c r="I314" s="258"/>
      <c r="J314" s="259"/>
      <c r="K314" s="259"/>
      <c r="L314" s="259">
        <f>SUM(L310:L313)</f>
        <v>1.75</v>
      </c>
      <c r="M314" s="260">
        <f t="shared" si="8"/>
        <v>1.75</v>
      </c>
      <c r="O314" s="182"/>
      <c r="P314" s="196"/>
    </row>
    <row r="315" spans="1:16" ht="12.75" customHeight="1">
      <c r="A315" s="209" t="s">
        <v>151</v>
      </c>
      <c r="B315" s="301" t="s">
        <v>158</v>
      </c>
      <c r="C315" s="266" t="s">
        <v>65</v>
      </c>
      <c r="D315" s="266" t="s">
        <v>44</v>
      </c>
      <c r="E315" s="266" t="s">
        <v>44</v>
      </c>
      <c r="F315" s="255" t="s">
        <v>44</v>
      </c>
      <c r="G315" s="256"/>
      <c r="H315" s="267"/>
      <c r="I315" s="268">
        <f>I309</f>
        <v>3.4000000000000004</v>
      </c>
      <c r="J315" s="269">
        <f>J309</f>
        <v>0</v>
      </c>
      <c r="K315" s="269">
        <f>K309</f>
        <v>0.6</v>
      </c>
      <c r="L315" s="269">
        <f>L314</f>
        <v>1.75</v>
      </c>
      <c r="M315" s="270">
        <f t="shared" si="8"/>
        <v>5.75</v>
      </c>
      <c r="O315" s="183"/>
      <c r="P315" s="197"/>
    </row>
    <row r="316" spans="1:16" ht="25.5" customHeight="1">
      <c r="A316" s="209" t="s">
        <v>151</v>
      </c>
      <c r="B316" s="211" t="s">
        <v>166</v>
      </c>
      <c r="C316" s="209" t="s">
        <v>12</v>
      </c>
      <c r="D316" s="232" t="s">
        <v>676</v>
      </c>
      <c r="E316" s="232" t="s">
        <v>79</v>
      </c>
      <c r="F316" s="233" t="s">
        <v>685</v>
      </c>
      <c r="G316" s="234" t="s">
        <v>686</v>
      </c>
      <c r="H316" s="234" t="s">
        <v>342</v>
      </c>
      <c r="I316" s="245"/>
      <c r="J316" s="237"/>
      <c r="K316" s="237">
        <v>0.25</v>
      </c>
      <c r="L316" s="237"/>
      <c r="M316" s="238">
        <f t="shared" si="8"/>
        <v>0.25</v>
      </c>
      <c r="O316" s="179"/>
      <c r="P316" s="194"/>
    </row>
    <row r="317" spans="1:16" ht="25.5" customHeight="1">
      <c r="A317" s="209" t="s">
        <v>151</v>
      </c>
      <c r="B317" s="211" t="s">
        <v>166</v>
      </c>
      <c r="C317" s="209" t="s">
        <v>12</v>
      </c>
      <c r="D317" s="232" t="s">
        <v>33</v>
      </c>
      <c r="E317" s="232" t="s">
        <v>22</v>
      </c>
      <c r="F317" s="233" t="s">
        <v>434</v>
      </c>
      <c r="G317" s="234" t="s">
        <v>435</v>
      </c>
      <c r="H317" s="234" t="s">
        <v>260</v>
      </c>
      <c r="I317" s="245"/>
      <c r="J317" s="237">
        <v>0.3</v>
      </c>
      <c r="K317" s="237"/>
      <c r="L317" s="237"/>
      <c r="M317" s="238">
        <f aca="true" t="shared" si="9" ref="M317:M382">SUM(I317:L317)</f>
        <v>0.3</v>
      </c>
      <c r="O317" s="179"/>
      <c r="P317" s="194"/>
    </row>
    <row r="318" spans="1:16" ht="37.5">
      <c r="A318" s="209" t="s">
        <v>151</v>
      </c>
      <c r="B318" s="211" t="s">
        <v>166</v>
      </c>
      <c r="C318" s="209" t="s">
        <v>12</v>
      </c>
      <c r="D318" s="209" t="s">
        <v>37</v>
      </c>
      <c r="E318" s="232" t="s">
        <v>97</v>
      </c>
      <c r="F318" s="233" t="s">
        <v>157</v>
      </c>
      <c r="G318" s="234" t="s">
        <v>672</v>
      </c>
      <c r="H318" s="234" t="s">
        <v>208</v>
      </c>
      <c r="I318" s="245">
        <v>0.5</v>
      </c>
      <c r="J318" s="237"/>
      <c r="K318" s="237"/>
      <c r="L318" s="237"/>
      <c r="M318" s="238">
        <f>SUM(I318:L318)</f>
        <v>0.5</v>
      </c>
      <c r="O318" s="179"/>
      <c r="P318" s="194"/>
    </row>
    <row r="319" spans="1:16" ht="37.5" customHeight="1">
      <c r="A319" s="209" t="s">
        <v>151</v>
      </c>
      <c r="B319" s="211" t="s">
        <v>166</v>
      </c>
      <c r="C319" s="209" t="s">
        <v>12</v>
      </c>
      <c r="D319" s="209" t="s">
        <v>37</v>
      </c>
      <c r="E319" s="232" t="s">
        <v>97</v>
      </c>
      <c r="F319" s="233" t="s">
        <v>157</v>
      </c>
      <c r="G319" s="234" t="s">
        <v>674</v>
      </c>
      <c r="H319" s="234" t="s">
        <v>208</v>
      </c>
      <c r="I319" s="245">
        <v>0.1</v>
      </c>
      <c r="J319" s="237"/>
      <c r="K319" s="237"/>
      <c r="L319" s="237"/>
      <c r="M319" s="238">
        <f>SUM(I319:L319)</f>
        <v>0.1</v>
      </c>
      <c r="O319" s="179"/>
      <c r="P319" s="194"/>
    </row>
    <row r="320" spans="1:16" ht="37.5" customHeight="1">
      <c r="A320" s="209" t="s">
        <v>151</v>
      </c>
      <c r="B320" s="211" t="s">
        <v>166</v>
      </c>
      <c r="C320" s="209" t="s">
        <v>12</v>
      </c>
      <c r="D320" s="209" t="s">
        <v>37</v>
      </c>
      <c r="E320" s="232" t="s">
        <v>737</v>
      </c>
      <c r="F320" s="358" t="s">
        <v>789</v>
      </c>
      <c r="G320" s="234" t="s">
        <v>738</v>
      </c>
      <c r="H320" s="234" t="s">
        <v>208</v>
      </c>
      <c r="I320" s="245">
        <v>0.2</v>
      </c>
      <c r="J320" s="237"/>
      <c r="K320" s="237"/>
      <c r="L320" s="237"/>
      <c r="M320" s="238">
        <f t="shared" si="9"/>
        <v>0.2</v>
      </c>
      <c r="O320" s="179"/>
      <c r="P320" s="194"/>
    </row>
    <row r="321" spans="1:16" ht="12.75" customHeight="1">
      <c r="A321" s="209" t="s">
        <v>151</v>
      </c>
      <c r="B321" s="211" t="s">
        <v>166</v>
      </c>
      <c r="C321" s="253" t="s">
        <v>12</v>
      </c>
      <c r="D321" s="254" t="s">
        <v>43</v>
      </c>
      <c r="E321" s="254" t="s">
        <v>44</v>
      </c>
      <c r="F321" s="255" t="s">
        <v>44</v>
      </c>
      <c r="G321" s="256"/>
      <c r="H321" s="257"/>
      <c r="I321" s="258">
        <f>SUM(I316:I320)</f>
        <v>0.8</v>
      </c>
      <c r="J321" s="365">
        <f>SUM(J316:J320)</f>
        <v>0.3</v>
      </c>
      <c r="K321" s="259">
        <f>SUM(K316:K320)</f>
        <v>0.25</v>
      </c>
      <c r="L321" s="259"/>
      <c r="M321" s="260">
        <f t="shared" si="9"/>
        <v>1.35</v>
      </c>
      <c r="O321" s="182"/>
      <c r="P321" s="196"/>
    </row>
    <row r="322" spans="1:16" ht="12.75" customHeight="1">
      <c r="A322" s="209" t="s">
        <v>151</v>
      </c>
      <c r="B322" s="211" t="s">
        <v>166</v>
      </c>
      <c r="C322" s="253" t="s">
        <v>45</v>
      </c>
      <c r="D322" s="254" t="s">
        <v>64</v>
      </c>
      <c r="E322" s="254" t="s">
        <v>44</v>
      </c>
      <c r="F322" s="255" t="s">
        <v>44</v>
      </c>
      <c r="G322" s="256"/>
      <c r="H322" s="257"/>
      <c r="I322" s="258"/>
      <c r="J322" s="259"/>
      <c r="K322" s="259"/>
      <c r="L322" s="259">
        <v>0</v>
      </c>
      <c r="M322" s="260">
        <f t="shared" si="9"/>
        <v>0</v>
      </c>
      <c r="O322" s="182"/>
      <c r="P322" s="196"/>
    </row>
    <row r="323" spans="1:16" ht="12.75" customHeight="1">
      <c r="A323" s="209" t="s">
        <v>151</v>
      </c>
      <c r="B323" s="301" t="s">
        <v>166</v>
      </c>
      <c r="C323" s="266" t="s">
        <v>65</v>
      </c>
      <c r="D323" s="266" t="s">
        <v>44</v>
      </c>
      <c r="E323" s="266" t="s">
        <v>44</v>
      </c>
      <c r="F323" s="255" t="s">
        <v>44</v>
      </c>
      <c r="G323" s="256"/>
      <c r="H323" s="267"/>
      <c r="I323" s="268">
        <f>I321</f>
        <v>0.8</v>
      </c>
      <c r="J323" s="269">
        <f>J321</f>
        <v>0.3</v>
      </c>
      <c r="K323" s="269">
        <f>K321</f>
        <v>0.25</v>
      </c>
      <c r="L323" s="269">
        <f>L322</f>
        <v>0</v>
      </c>
      <c r="M323" s="270">
        <f t="shared" si="9"/>
        <v>1.35</v>
      </c>
      <c r="O323" s="183"/>
      <c r="P323" s="197"/>
    </row>
    <row r="324" spans="1:16" ht="25.5" customHeight="1">
      <c r="A324" s="209" t="s">
        <v>151</v>
      </c>
      <c r="B324" s="211" t="s">
        <v>167</v>
      </c>
      <c r="C324" s="209" t="s">
        <v>12</v>
      </c>
      <c r="D324" s="232" t="s">
        <v>16</v>
      </c>
      <c r="E324" s="232" t="s">
        <v>22</v>
      </c>
      <c r="F324" s="233" t="s">
        <v>574</v>
      </c>
      <c r="G324" s="234" t="s">
        <v>576</v>
      </c>
      <c r="H324" s="234" t="s">
        <v>260</v>
      </c>
      <c r="I324" s="245"/>
      <c r="J324" s="237">
        <v>0.1</v>
      </c>
      <c r="K324" s="237"/>
      <c r="L324" s="237"/>
      <c r="M324" s="238">
        <f t="shared" si="9"/>
        <v>0.1</v>
      </c>
      <c r="O324" s="179"/>
      <c r="P324" s="194"/>
    </row>
    <row r="325" spans="1:16" ht="12" customHeight="1">
      <c r="A325" s="209" t="s">
        <v>151</v>
      </c>
      <c r="B325" s="211" t="s">
        <v>167</v>
      </c>
      <c r="C325" s="209" t="s">
        <v>12</v>
      </c>
      <c r="D325" s="232" t="s">
        <v>530</v>
      </c>
      <c r="E325" s="232" t="s">
        <v>22</v>
      </c>
      <c r="F325" s="234" t="s">
        <v>615</v>
      </c>
      <c r="G325" s="234" t="s">
        <v>168</v>
      </c>
      <c r="H325" s="234" t="s">
        <v>342</v>
      </c>
      <c r="I325" s="245"/>
      <c r="J325" s="237"/>
      <c r="K325" s="237">
        <v>0.08</v>
      </c>
      <c r="L325" s="237"/>
      <c r="M325" s="238">
        <f>SUM(I325:L325)</f>
        <v>0.08</v>
      </c>
      <c r="O325" s="179"/>
      <c r="P325" s="194"/>
    </row>
    <row r="326" spans="1:16" ht="24.75" customHeight="1">
      <c r="A326" s="209" t="s">
        <v>151</v>
      </c>
      <c r="B326" s="211" t="s">
        <v>167</v>
      </c>
      <c r="C326" s="209" t="s">
        <v>12</v>
      </c>
      <c r="D326" s="232" t="s">
        <v>530</v>
      </c>
      <c r="E326" s="232" t="s">
        <v>22</v>
      </c>
      <c r="F326" s="234" t="s">
        <v>616</v>
      </c>
      <c r="G326" s="234" t="s">
        <v>617</v>
      </c>
      <c r="H326" s="234" t="s">
        <v>342</v>
      </c>
      <c r="I326" s="245"/>
      <c r="J326" s="237"/>
      <c r="K326" s="237">
        <v>0.08</v>
      </c>
      <c r="L326" s="237"/>
      <c r="M326" s="238">
        <f>SUM(I326:L326)</f>
        <v>0.08</v>
      </c>
      <c r="O326" s="179"/>
      <c r="P326" s="194"/>
    </row>
    <row r="327" spans="1:16" ht="12.75" customHeight="1">
      <c r="A327" s="209" t="s">
        <v>151</v>
      </c>
      <c r="B327" s="211" t="s">
        <v>167</v>
      </c>
      <c r="C327" s="209" t="s">
        <v>12</v>
      </c>
      <c r="D327" s="232" t="s">
        <v>19</v>
      </c>
      <c r="E327" s="232" t="s">
        <v>22</v>
      </c>
      <c r="F327" s="385" t="s">
        <v>831</v>
      </c>
      <c r="G327" s="234" t="s">
        <v>168</v>
      </c>
      <c r="H327" s="234" t="s">
        <v>260</v>
      </c>
      <c r="I327" s="245"/>
      <c r="J327" s="237">
        <v>0.08</v>
      </c>
      <c r="K327" s="237"/>
      <c r="L327" s="237"/>
      <c r="M327" s="238">
        <f t="shared" si="9"/>
        <v>0.08</v>
      </c>
      <c r="O327" s="179"/>
      <c r="P327" s="194"/>
    </row>
    <row r="328" spans="1:16" ht="12.75" customHeight="1">
      <c r="A328" s="209" t="s">
        <v>151</v>
      </c>
      <c r="B328" s="211" t="s">
        <v>167</v>
      </c>
      <c r="C328" s="209" t="s">
        <v>12</v>
      </c>
      <c r="D328" s="232" t="s">
        <v>83</v>
      </c>
      <c r="E328" s="232" t="s">
        <v>22</v>
      </c>
      <c r="F328" s="234" t="s">
        <v>446</v>
      </c>
      <c r="G328" s="234" t="s">
        <v>168</v>
      </c>
      <c r="H328" s="234" t="s">
        <v>342</v>
      </c>
      <c r="I328" s="245"/>
      <c r="J328" s="237"/>
      <c r="K328" s="237">
        <v>0.1</v>
      </c>
      <c r="L328" s="237"/>
      <c r="M328" s="238">
        <f>SUM(I328:L328)</f>
        <v>0.1</v>
      </c>
      <c r="O328" s="179"/>
      <c r="P328" s="194"/>
    </row>
    <row r="329" spans="1:16" ht="25.5" customHeight="1">
      <c r="A329" s="209" t="s">
        <v>151</v>
      </c>
      <c r="B329" s="211" t="s">
        <v>167</v>
      </c>
      <c r="C329" s="209" t="s">
        <v>12</v>
      </c>
      <c r="D329" s="232" t="s">
        <v>33</v>
      </c>
      <c r="E329" s="232" t="s">
        <v>79</v>
      </c>
      <c r="F329" s="302" t="s">
        <v>310</v>
      </c>
      <c r="G329" s="234" t="s">
        <v>576</v>
      </c>
      <c r="H329" s="234" t="s">
        <v>260</v>
      </c>
      <c r="I329" s="245"/>
      <c r="J329" s="237">
        <v>0.2</v>
      </c>
      <c r="K329" s="237"/>
      <c r="L329" s="237"/>
      <c r="M329" s="238">
        <f t="shared" si="9"/>
        <v>0.2</v>
      </c>
      <c r="O329" s="179"/>
      <c r="P329" s="194"/>
    </row>
    <row r="330" spans="1:16" ht="37.5">
      <c r="A330" s="209" t="s">
        <v>151</v>
      </c>
      <c r="B330" s="211" t="s">
        <v>167</v>
      </c>
      <c r="C330" s="209" t="s">
        <v>12</v>
      </c>
      <c r="D330" s="232" t="s">
        <v>37</v>
      </c>
      <c r="E330" s="232" t="s">
        <v>27</v>
      </c>
      <c r="F330" s="233" t="s">
        <v>169</v>
      </c>
      <c r="G330" s="234" t="s">
        <v>351</v>
      </c>
      <c r="H330" s="234" t="s">
        <v>208</v>
      </c>
      <c r="I330" s="245">
        <v>0.3</v>
      </c>
      <c r="J330" s="237"/>
      <c r="K330" s="237"/>
      <c r="L330" s="237"/>
      <c r="M330" s="238">
        <f>SUM(I330:L330)</f>
        <v>0.3</v>
      </c>
      <c r="O330" s="179"/>
      <c r="P330" s="194"/>
    </row>
    <row r="331" spans="1:16" ht="12" customHeight="1">
      <c r="A331" s="209" t="s">
        <v>151</v>
      </c>
      <c r="B331" s="211" t="s">
        <v>167</v>
      </c>
      <c r="C331" s="209" t="s">
        <v>12</v>
      </c>
      <c r="D331" s="232" t="s">
        <v>37</v>
      </c>
      <c r="E331" s="232" t="s">
        <v>27</v>
      </c>
      <c r="F331" s="233" t="s">
        <v>169</v>
      </c>
      <c r="G331" s="234" t="s">
        <v>698</v>
      </c>
      <c r="H331" s="234" t="s">
        <v>208</v>
      </c>
      <c r="I331" s="245">
        <v>0.3</v>
      </c>
      <c r="J331" s="237"/>
      <c r="K331" s="237"/>
      <c r="L331" s="237"/>
      <c r="M331" s="238">
        <f t="shared" si="9"/>
        <v>0.3</v>
      </c>
      <c r="O331" s="179"/>
      <c r="P331" s="194"/>
    </row>
    <row r="332" spans="1:16" ht="12" customHeight="1">
      <c r="A332" s="209" t="s">
        <v>151</v>
      </c>
      <c r="B332" s="211" t="s">
        <v>167</v>
      </c>
      <c r="C332" s="209" t="s">
        <v>12</v>
      </c>
      <c r="D332" s="232" t="s">
        <v>37</v>
      </c>
      <c r="E332" s="232" t="s">
        <v>27</v>
      </c>
      <c r="F332" s="233" t="s">
        <v>169</v>
      </c>
      <c r="G332" s="234" t="s">
        <v>295</v>
      </c>
      <c r="H332" s="234" t="s">
        <v>342</v>
      </c>
      <c r="I332" s="245"/>
      <c r="J332" s="237"/>
      <c r="K332" s="237">
        <v>0.1</v>
      </c>
      <c r="L332" s="237"/>
      <c r="M332" s="238">
        <f t="shared" si="9"/>
        <v>0.1</v>
      </c>
      <c r="O332" s="179"/>
      <c r="P332" s="194"/>
    </row>
    <row r="333" spans="1:16" ht="12">
      <c r="A333" s="209" t="s">
        <v>151</v>
      </c>
      <c r="B333" s="211" t="s">
        <v>167</v>
      </c>
      <c r="C333" s="209" t="s">
        <v>12</v>
      </c>
      <c r="D333" s="232" t="s">
        <v>37</v>
      </c>
      <c r="E333" s="232" t="s">
        <v>22</v>
      </c>
      <c r="F333" s="233" t="s">
        <v>300</v>
      </c>
      <c r="G333" s="234" t="s">
        <v>547</v>
      </c>
      <c r="H333" s="234" t="s">
        <v>260</v>
      </c>
      <c r="I333" s="245"/>
      <c r="J333" s="237">
        <v>0.3</v>
      </c>
      <c r="K333" s="237"/>
      <c r="L333" s="237"/>
      <c r="M333" s="238">
        <f t="shared" si="9"/>
        <v>0.3</v>
      </c>
      <c r="O333" s="179"/>
      <c r="P333" s="194"/>
    </row>
    <row r="334" spans="1:16" ht="55.5" customHeight="1">
      <c r="A334" s="209" t="s">
        <v>151</v>
      </c>
      <c r="B334" s="211" t="s">
        <v>167</v>
      </c>
      <c r="C334" s="209" t="s">
        <v>12</v>
      </c>
      <c r="D334" s="209" t="s">
        <v>37</v>
      </c>
      <c r="E334" s="232" t="s">
        <v>737</v>
      </c>
      <c r="F334" s="234" t="s">
        <v>154</v>
      </c>
      <c r="G334" s="234" t="s">
        <v>352</v>
      </c>
      <c r="H334" s="234" t="s">
        <v>208</v>
      </c>
      <c r="I334" s="245">
        <v>0.4</v>
      </c>
      <c r="J334" s="237"/>
      <c r="K334" s="237"/>
      <c r="L334" s="237"/>
      <c r="M334" s="238">
        <f>SUM(I334:L334)</f>
        <v>0.4</v>
      </c>
      <c r="O334" s="179"/>
      <c r="P334" s="194"/>
    </row>
    <row r="335" spans="1:16" ht="37.5" customHeight="1">
      <c r="A335" s="209" t="s">
        <v>151</v>
      </c>
      <c r="B335" s="211" t="s">
        <v>167</v>
      </c>
      <c r="C335" s="209" t="s">
        <v>12</v>
      </c>
      <c r="D335" s="209" t="s">
        <v>37</v>
      </c>
      <c r="E335" s="232" t="s">
        <v>737</v>
      </c>
      <c r="F335" s="358" t="s">
        <v>789</v>
      </c>
      <c r="G335" s="234" t="s">
        <v>702</v>
      </c>
      <c r="H335" s="234" t="s">
        <v>208</v>
      </c>
      <c r="I335" s="245">
        <v>0.5</v>
      </c>
      <c r="J335" s="237"/>
      <c r="K335" s="237"/>
      <c r="L335" s="237"/>
      <c r="M335" s="238">
        <f>SUM(I335:L335)</f>
        <v>0.5</v>
      </c>
      <c r="O335" s="179"/>
      <c r="P335" s="194"/>
    </row>
    <row r="336" spans="1:16" ht="12.75" customHeight="1">
      <c r="A336" s="209" t="s">
        <v>151</v>
      </c>
      <c r="B336" s="211" t="s">
        <v>167</v>
      </c>
      <c r="C336" s="209" t="s">
        <v>12</v>
      </c>
      <c r="D336" s="209" t="s">
        <v>37</v>
      </c>
      <c r="E336" s="232" t="s">
        <v>737</v>
      </c>
      <c r="F336" s="233" t="s">
        <v>340</v>
      </c>
      <c r="G336" s="234" t="s">
        <v>168</v>
      </c>
      <c r="H336" s="234" t="s">
        <v>208</v>
      </c>
      <c r="I336" s="245">
        <v>0.5</v>
      </c>
      <c r="J336" s="237"/>
      <c r="K336" s="237"/>
      <c r="L336" s="237"/>
      <c r="M336" s="238">
        <f>SUM(I336:L336)</f>
        <v>0.5</v>
      </c>
      <c r="O336" s="179"/>
      <c r="P336" s="194"/>
    </row>
    <row r="337" spans="1:16" ht="24.75" customHeight="1">
      <c r="A337" s="209" t="s">
        <v>151</v>
      </c>
      <c r="B337" s="211" t="s">
        <v>167</v>
      </c>
      <c r="C337" s="209" t="s">
        <v>12</v>
      </c>
      <c r="D337" s="209" t="s">
        <v>37</v>
      </c>
      <c r="E337" s="232" t="s">
        <v>737</v>
      </c>
      <c r="F337" s="233" t="s">
        <v>595</v>
      </c>
      <c r="G337" s="234" t="s">
        <v>734</v>
      </c>
      <c r="H337" s="234" t="s">
        <v>208</v>
      </c>
      <c r="I337" s="245">
        <v>1</v>
      </c>
      <c r="J337" s="237"/>
      <c r="K337" s="237"/>
      <c r="L337" s="237"/>
      <c r="M337" s="238">
        <f t="shared" si="9"/>
        <v>1</v>
      </c>
      <c r="O337" s="179"/>
      <c r="P337" s="194"/>
    </row>
    <row r="338" spans="1:16" ht="12.75" customHeight="1">
      <c r="A338" s="209" t="s">
        <v>151</v>
      </c>
      <c r="B338" s="211" t="s">
        <v>167</v>
      </c>
      <c r="C338" s="253" t="s">
        <v>12</v>
      </c>
      <c r="D338" s="254" t="s">
        <v>43</v>
      </c>
      <c r="E338" s="254" t="s">
        <v>44</v>
      </c>
      <c r="F338" s="255" t="s">
        <v>44</v>
      </c>
      <c r="G338" s="256"/>
      <c r="H338" s="257"/>
      <c r="I338" s="258">
        <f>SUM(I324:I337)</f>
        <v>3</v>
      </c>
      <c r="J338" s="259">
        <f>SUM(J324:J337)</f>
        <v>0.6799999999999999</v>
      </c>
      <c r="K338" s="259">
        <f>SUM(K324:K337)</f>
        <v>0.36</v>
      </c>
      <c r="L338" s="259"/>
      <c r="M338" s="260">
        <f t="shared" si="9"/>
        <v>4.04</v>
      </c>
      <c r="O338" s="182"/>
      <c r="P338" s="196"/>
    </row>
    <row r="339" spans="1:16" ht="25.5" customHeight="1">
      <c r="A339" s="209" t="s">
        <v>151</v>
      </c>
      <c r="B339" s="211" t="s">
        <v>167</v>
      </c>
      <c r="C339" s="209" t="s">
        <v>45</v>
      </c>
      <c r="D339" s="209" t="s">
        <v>46</v>
      </c>
      <c r="E339" s="232" t="s">
        <v>79</v>
      </c>
      <c r="F339" s="233" t="s">
        <v>132</v>
      </c>
      <c r="G339" s="234" t="s">
        <v>170</v>
      </c>
      <c r="H339" s="234" t="s">
        <v>341</v>
      </c>
      <c r="I339" s="245"/>
      <c r="J339" s="237"/>
      <c r="K339" s="237"/>
      <c r="L339" s="237">
        <v>0.15</v>
      </c>
      <c r="M339" s="238">
        <f t="shared" si="9"/>
        <v>0.15</v>
      </c>
      <c r="O339" s="179"/>
      <c r="P339" s="194"/>
    </row>
    <row r="340" spans="1:16" ht="25.5" customHeight="1">
      <c r="A340" s="209" t="s">
        <v>151</v>
      </c>
      <c r="B340" s="211" t="s">
        <v>167</v>
      </c>
      <c r="C340" s="209" t="s">
        <v>45</v>
      </c>
      <c r="D340" s="209" t="s">
        <v>46</v>
      </c>
      <c r="E340" s="232" t="s">
        <v>27</v>
      </c>
      <c r="F340" s="233" t="s">
        <v>650</v>
      </c>
      <c r="G340" s="234" t="s">
        <v>651</v>
      </c>
      <c r="H340" s="234" t="s">
        <v>341</v>
      </c>
      <c r="I340" s="245"/>
      <c r="J340" s="237"/>
      <c r="K340" s="237"/>
      <c r="L340" s="237">
        <v>0.2</v>
      </c>
      <c r="M340" s="238">
        <f>SUM(I340:L340)</f>
        <v>0.2</v>
      </c>
      <c r="O340" s="179"/>
      <c r="P340" s="194"/>
    </row>
    <row r="341" spans="1:16" ht="25.5" customHeight="1">
      <c r="A341" s="209" t="s">
        <v>151</v>
      </c>
      <c r="B341" s="211" t="s">
        <v>167</v>
      </c>
      <c r="C341" s="209" t="s">
        <v>45</v>
      </c>
      <c r="D341" s="232" t="s">
        <v>133</v>
      </c>
      <c r="E341" s="232" t="s">
        <v>79</v>
      </c>
      <c r="F341" s="233" t="s">
        <v>630</v>
      </c>
      <c r="G341" s="234" t="s">
        <v>631</v>
      </c>
      <c r="H341" s="234" t="s">
        <v>341</v>
      </c>
      <c r="I341" s="245"/>
      <c r="J341" s="237"/>
      <c r="K341" s="237"/>
      <c r="L341" s="237">
        <v>0.3</v>
      </c>
      <c r="M341" s="238">
        <v>0.3</v>
      </c>
      <c r="O341" s="179"/>
      <c r="P341" s="194"/>
    </row>
    <row r="342" spans="1:16" ht="25.5" customHeight="1">
      <c r="A342" s="209" t="s">
        <v>151</v>
      </c>
      <c r="B342" s="211" t="s">
        <v>167</v>
      </c>
      <c r="C342" s="209" t="s">
        <v>45</v>
      </c>
      <c r="D342" s="279" t="s">
        <v>59</v>
      </c>
      <c r="E342" s="232" t="s">
        <v>79</v>
      </c>
      <c r="F342" s="233" t="s">
        <v>579</v>
      </c>
      <c r="G342" s="234" t="s">
        <v>578</v>
      </c>
      <c r="H342" s="234" t="s">
        <v>341</v>
      </c>
      <c r="I342" s="245"/>
      <c r="J342" s="237"/>
      <c r="K342" s="237"/>
      <c r="L342" s="237">
        <v>0.3</v>
      </c>
      <c r="M342" s="238">
        <f t="shared" si="9"/>
        <v>0.3</v>
      </c>
      <c r="O342" s="179"/>
      <c r="P342" s="194"/>
    </row>
    <row r="343" spans="1:16" ht="24.75" customHeight="1">
      <c r="A343" s="209" t="s">
        <v>151</v>
      </c>
      <c r="B343" s="211" t="s">
        <v>167</v>
      </c>
      <c r="C343" s="209" t="s">
        <v>45</v>
      </c>
      <c r="D343" s="249" t="s">
        <v>47</v>
      </c>
      <c r="E343" s="232" t="s">
        <v>79</v>
      </c>
      <c r="F343" s="233" t="s">
        <v>437</v>
      </c>
      <c r="G343" s="234" t="s">
        <v>645</v>
      </c>
      <c r="H343" s="234" t="s">
        <v>341</v>
      </c>
      <c r="I343" s="245"/>
      <c r="J343" s="237"/>
      <c r="K343" s="237"/>
      <c r="L343" s="237">
        <v>0.3</v>
      </c>
      <c r="M343" s="238">
        <f>SUM(I343:L343)</f>
        <v>0.3</v>
      </c>
      <c r="O343" s="179"/>
      <c r="P343" s="194"/>
    </row>
    <row r="344" spans="1:16" s="21" customFormat="1" ht="21.75" customHeight="1">
      <c r="A344" s="209" t="s">
        <v>151</v>
      </c>
      <c r="B344" s="211" t="s">
        <v>167</v>
      </c>
      <c r="C344" s="209" t="s">
        <v>45</v>
      </c>
      <c r="D344" s="209" t="s">
        <v>47</v>
      </c>
      <c r="E344" s="232" t="s">
        <v>79</v>
      </c>
      <c r="F344" s="233" t="s">
        <v>774</v>
      </c>
      <c r="G344" s="234" t="s">
        <v>171</v>
      </c>
      <c r="H344" s="234" t="s">
        <v>341</v>
      </c>
      <c r="I344" s="245"/>
      <c r="J344" s="237"/>
      <c r="K344" s="237"/>
      <c r="L344" s="359">
        <v>0.3</v>
      </c>
      <c r="M344" s="189">
        <f>SUM(I344:L344)</f>
        <v>0.3</v>
      </c>
      <c r="N344" s="6"/>
      <c r="O344" s="179"/>
      <c r="P344" s="194"/>
    </row>
    <row r="345" spans="1:16" ht="23.25" customHeight="1">
      <c r="A345" s="209" t="s">
        <v>151</v>
      </c>
      <c r="B345" s="211" t="s">
        <v>167</v>
      </c>
      <c r="C345" s="209" t="s">
        <v>45</v>
      </c>
      <c r="D345" s="209" t="s">
        <v>47</v>
      </c>
      <c r="E345" s="232" t="s">
        <v>79</v>
      </c>
      <c r="F345" s="233" t="s">
        <v>257</v>
      </c>
      <c r="G345" s="234" t="s">
        <v>486</v>
      </c>
      <c r="H345" s="234" t="s">
        <v>341</v>
      </c>
      <c r="I345" s="245"/>
      <c r="J345" s="237"/>
      <c r="K345" s="237"/>
      <c r="L345" s="237">
        <v>0.1</v>
      </c>
      <c r="M345" s="238">
        <f t="shared" si="9"/>
        <v>0.1</v>
      </c>
      <c r="O345" s="179"/>
      <c r="P345" s="194"/>
    </row>
    <row r="346" spans="1:16" ht="24.75" customHeight="1">
      <c r="A346" s="209" t="s">
        <v>151</v>
      </c>
      <c r="B346" s="211" t="s">
        <v>167</v>
      </c>
      <c r="C346" s="209" t="s">
        <v>45</v>
      </c>
      <c r="D346" s="232" t="s">
        <v>52</v>
      </c>
      <c r="E346" s="232" t="s">
        <v>14</v>
      </c>
      <c r="F346" s="234" t="s">
        <v>182</v>
      </c>
      <c r="G346" s="234" t="s">
        <v>591</v>
      </c>
      <c r="H346" s="234" t="s">
        <v>341</v>
      </c>
      <c r="I346" s="245"/>
      <c r="J346" s="237"/>
      <c r="K346" s="237"/>
      <c r="L346" s="237">
        <v>0.1</v>
      </c>
      <c r="M346" s="238">
        <f>SUM(I346:L346)</f>
        <v>0.1</v>
      </c>
      <c r="O346" s="179"/>
      <c r="P346" s="194"/>
    </row>
    <row r="347" spans="1:16" ht="24.75" customHeight="1">
      <c r="A347" s="209" t="s">
        <v>151</v>
      </c>
      <c r="B347" s="211" t="s">
        <v>167</v>
      </c>
      <c r="C347" s="209" t="s">
        <v>45</v>
      </c>
      <c r="D347" s="232" t="s">
        <v>52</v>
      </c>
      <c r="E347" s="232" t="s">
        <v>97</v>
      </c>
      <c r="F347" s="233" t="s">
        <v>316</v>
      </c>
      <c r="G347" s="234" t="s">
        <v>590</v>
      </c>
      <c r="H347" s="234" t="s">
        <v>341</v>
      </c>
      <c r="I347" s="245"/>
      <c r="J347" s="237"/>
      <c r="K347" s="237"/>
      <c r="L347" s="237">
        <v>0.1</v>
      </c>
      <c r="M347" s="238">
        <f t="shared" si="9"/>
        <v>0.1</v>
      </c>
      <c r="O347" s="179"/>
      <c r="P347" s="194"/>
    </row>
    <row r="348" spans="1:16" ht="25.5" customHeight="1">
      <c r="A348" s="209" t="s">
        <v>151</v>
      </c>
      <c r="B348" s="211" t="s">
        <v>167</v>
      </c>
      <c r="C348" s="209" t="s">
        <v>45</v>
      </c>
      <c r="D348" s="232" t="s">
        <v>172</v>
      </c>
      <c r="E348" s="232" t="s">
        <v>14</v>
      </c>
      <c r="F348" s="233" t="s">
        <v>263</v>
      </c>
      <c r="G348" s="234" t="s">
        <v>514</v>
      </c>
      <c r="H348" s="234" t="s">
        <v>341</v>
      </c>
      <c r="I348" s="245"/>
      <c r="J348" s="237"/>
      <c r="K348" s="237"/>
      <c r="L348" s="237">
        <v>0.1</v>
      </c>
      <c r="M348" s="238">
        <f>SUM(I348:L348)</f>
        <v>0.1</v>
      </c>
      <c r="O348" s="179"/>
      <c r="P348" s="194"/>
    </row>
    <row r="349" spans="1:16" ht="25.5" customHeight="1">
      <c r="A349" s="209" t="s">
        <v>151</v>
      </c>
      <c r="B349" s="211" t="s">
        <v>167</v>
      </c>
      <c r="C349" s="209" t="s">
        <v>45</v>
      </c>
      <c r="D349" s="232" t="s">
        <v>172</v>
      </c>
      <c r="E349" s="232" t="s">
        <v>14</v>
      </c>
      <c r="F349" s="233" t="s">
        <v>263</v>
      </c>
      <c r="G349" s="234" t="s">
        <v>515</v>
      </c>
      <c r="H349" s="234" t="s">
        <v>341</v>
      </c>
      <c r="I349" s="245"/>
      <c r="J349" s="237"/>
      <c r="K349" s="237"/>
      <c r="L349" s="237">
        <v>0.1</v>
      </c>
      <c r="M349" s="238">
        <f>SUM(I349:L349)</f>
        <v>0.1</v>
      </c>
      <c r="O349" s="179"/>
      <c r="P349" s="194"/>
    </row>
    <row r="350" spans="1:16" ht="37.5" customHeight="1">
      <c r="A350" s="209" t="s">
        <v>151</v>
      </c>
      <c r="B350" s="211" t="s">
        <v>167</v>
      </c>
      <c r="C350" s="209" t="s">
        <v>45</v>
      </c>
      <c r="D350" s="232" t="s">
        <v>172</v>
      </c>
      <c r="E350" s="232" t="s">
        <v>22</v>
      </c>
      <c r="F350" s="233" t="s">
        <v>719</v>
      </c>
      <c r="G350" s="234" t="s">
        <v>720</v>
      </c>
      <c r="H350" s="234" t="s">
        <v>341</v>
      </c>
      <c r="I350" s="245"/>
      <c r="J350" s="237"/>
      <c r="K350" s="237"/>
      <c r="L350" s="237">
        <v>0.4</v>
      </c>
      <c r="M350" s="238">
        <f>SUM(I350:L350)</f>
        <v>0.4</v>
      </c>
      <c r="O350" s="179"/>
      <c r="P350" s="194"/>
    </row>
    <row r="351" spans="1:16" ht="24.75">
      <c r="A351" s="209" t="s">
        <v>151</v>
      </c>
      <c r="B351" s="211" t="s">
        <v>167</v>
      </c>
      <c r="C351" s="209" t="s">
        <v>45</v>
      </c>
      <c r="D351" s="232" t="s">
        <v>172</v>
      </c>
      <c r="E351" s="232" t="s">
        <v>22</v>
      </c>
      <c r="F351" s="233" t="s">
        <v>719</v>
      </c>
      <c r="G351" s="358" t="s">
        <v>583</v>
      </c>
      <c r="H351" s="234" t="s">
        <v>341</v>
      </c>
      <c r="I351" s="245"/>
      <c r="J351" s="237"/>
      <c r="K351" s="237"/>
      <c r="L351" s="359">
        <v>0.2</v>
      </c>
      <c r="M351" s="189">
        <f>SUM(I351:L351)</f>
        <v>0.2</v>
      </c>
      <c r="O351" s="179"/>
      <c r="P351" s="194"/>
    </row>
    <row r="352" spans="1:16" ht="12.75" customHeight="1">
      <c r="A352" s="209" t="s">
        <v>151</v>
      </c>
      <c r="B352" s="211" t="s">
        <v>167</v>
      </c>
      <c r="C352" s="209" t="s">
        <v>45</v>
      </c>
      <c r="D352" s="209" t="s">
        <v>172</v>
      </c>
      <c r="E352" s="232" t="s">
        <v>79</v>
      </c>
      <c r="F352" s="233" t="s">
        <v>422</v>
      </c>
      <c r="G352" s="234" t="s">
        <v>475</v>
      </c>
      <c r="H352" s="234" t="s">
        <v>341</v>
      </c>
      <c r="I352" s="245"/>
      <c r="J352" s="237"/>
      <c r="K352" s="237"/>
      <c r="L352" s="359">
        <v>0.25</v>
      </c>
      <c r="M352" s="189">
        <f>SUM(I352:L352)</f>
        <v>0.25</v>
      </c>
      <c r="O352" s="189"/>
      <c r="P352" s="201"/>
    </row>
    <row r="353" spans="1:16" ht="12.75" customHeight="1">
      <c r="A353" s="209" t="s">
        <v>151</v>
      </c>
      <c r="B353" s="211" t="s">
        <v>167</v>
      </c>
      <c r="C353" s="209" t="s">
        <v>45</v>
      </c>
      <c r="D353" s="209" t="s">
        <v>172</v>
      </c>
      <c r="E353" s="232" t="s">
        <v>79</v>
      </c>
      <c r="F353" s="233" t="s">
        <v>422</v>
      </c>
      <c r="G353" s="358" t="s">
        <v>802</v>
      </c>
      <c r="H353" s="234" t="s">
        <v>341</v>
      </c>
      <c r="I353" s="245"/>
      <c r="J353" s="237"/>
      <c r="K353" s="237"/>
      <c r="L353" s="359">
        <v>0.2</v>
      </c>
      <c r="M353" s="189">
        <f t="shared" si="9"/>
        <v>0.2</v>
      </c>
      <c r="O353" s="189"/>
      <c r="P353" s="201"/>
    </row>
    <row r="354" spans="1:16" ht="12.75" customHeight="1">
      <c r="A354" s="209" t="s">
        <v>151</v>
      </c>
      <c r="B354" s="211" t="s">
        <v>167</v>
      </c>
      <c r="C354" s="209" t="s">
        <v>45</v>
      </c>
      <c r="D354" s="209" t="s">
        <v>57</v>
      </c>
      <c r="E354" s="232" t="s">
        <v>79</v>
      </c>
      <c r="F354" s="233" t="s">
        <v>144</v>
      </c>
      <c r="G354" s="234" t="s">
        <v>168</v>
      </c>
      <c r="H354" s="234" t="s">
        <v>341</v>
      </c>
      <c r="I354" s="245"/>
      <c r="J354" s="237"/>
      <c r="K354" s="237"/>
      <c r="L354" s="237">
        <v>0.2</v>
      </c>
      <c r="M354" s="238">
        <f t="shared" si="9"/>
        <v>0.2</v>
      </c>
      <c r="O354" s="179"/>
      <c r="P354" s="194"/>
    </row>
    <row r="355" spans="1:16" ht="25.5" customHeight="1">
      <c r="A355" s="209" t="s">
        <v>151</v>
      </c>
      <c r="B355" s="211" t="s">
        <v>167</v>
      </c>
      <c r="C355" s="209" t="s">
        <v>45</v>
      </c>
      <c r="D355" s="210" t="s">
        <v>471</v>
      </c>
      <c r="E355" s="232" t="s">
        <v>79</v>
      </c>
      <c r="F355" s="233" t="s">
        <v>245</v>
      </c>
      <c r="G355" s="234" t="s">
        <v>638</v>
      </c>
      <c r="H355" s="234" t="s">
        <v>341</v>
      </c>
      <c r="I355" s="245"/>
      <c r="J355" s="237"/>
      <c r="K355" s="237"/>
      <c r="L355" s="237">
        <v>0.1</v>
      </c>
      <c r="M355" s="238">
        <f>SUM(I355:L355)</f>
        <v>0.1</v>
      </c>
      <c r="O355" s="179"/>
      <c r="P355" s="194"/>
    </row>
    <row r="356" spans="1:16" ht="12.75" customHeight="1">
      <c r="A356" s="209" t="s">
        <v>151</v>
      </c>
      <c r="B356" s="211" t="s">
        <v>167</v>
      </c>
      <c r="C356" s="209" t="s">
        <v>45</v>
      </c>
      <c r="D356" s="232" t="s">
        <v>478</v>
      </c>
      <c r="E356" s="232" t="s">
        <v>14</v>
      </c>
      <c r="F356" s="233" t="s">
        <v>479</v>
      </c>
      <c r="G356" s="234" t="s">
        <v>481</v>
      </c>
      <c r="H356" s="234" t="s">
        <v>341</v>
      </c>
      <c r="I356" s="245"/>
      <c r="J356" s="237"/>
      <c r="K356" s="237"/>
      <c r="L356" s="237">
        <v>0.25</v>
      </c>
      <c r="M356" s="238">
        <f>SUM(I356:L356)</f>
        <v>0.25</v>
      </c>
      <c r="O356" s="179"/>
      <c r="P356" s="194"/>
    </row>
    <row r="357" spans="1:16" ht="12.75" customHeight="1">
      <c r="A357" s="209" t="s">
        <v>151</v>
      </c>
      <c r="B357" s="211" t="s">
        <v>167</v>
      </c>
      <c r="C357" s="209" t="s">
        <v>45</v>
      </c>
      <c r="D357" s="209" t="s">
        <v>478</v>
      </c>
      <c r="E357" s="232" t="s">
        <v>14</v>
      </c>
      <c r="F357" s="233" t="s">
        <v>479</v>
      </c>
      <c r="G357" s="234" t="s">
        <v>482</v>
      </c>
      <c r="H357" s="234" t="s">
        <v>341</v>
      </c>
      <c r="I357" s="245"/>
      <c r="J357" s="237"/>
      <c r="K357" s="237"/>
      <c r="L357" s="237">
        <v>0.1</v>
      </c>
      <c r="M357" s="238">
        <f>SUM(I357:L357)</f>
        <v>0.1</v>
      </c>
      <c r="O357" s="179"/>
      <c r="P357" s="194"/>
    </row>
    <row r="358" spans="1:16" ht="16.5" customHeight="1">
      <c r="A358" s="209" t="s">
        <v>151</v>
      </c>
      <c r="B358" s="211" t="s">
        <v>167</v>
      </c>
      <c r="C358" s="209" t="s">
        <v>45</v>
      </c>
      <c r="D358" s="210" t="s">
        <v>139</v>
      </c>
      <c r="E358" s="232" t="s">
        <v>79</v>
      </c>
      <c r="F358" s="233" t="s">
        <v>278</v>
      </c>
      <c r="G358" s="234" t="s">
        <v>168</v>
      </c>
      <c r="H358" s="234" t="s">
        <v>341</v>
      </c>
      <c r="I358" s="245"/>
      <c r="J358" s="237"/>
      <c r="K358" s="237"/>
      <c r="L358" s="237">
        <v>0.25</v>
      </c>
      <c r="M358" s="238">
        <f t="shared" si="9"/>
        <v>0.25</v>
      </c>
      <c r="O358" s="179"/>
      <c r="P358" s="194"/>
    </row>
    <row r="359" spans="1:16" ht="16.5" customHeight="1">
      <c r="A359" s="209" t="s">
        <v>151</v>
      </c>
      <c r="B359" s="211" t="s">
        <v>167</v>
      </c>
      <c r="C359" s="253" t="s">
        <v>45</v>
      </c>
      <c r="D359" s="254" t="s">
        <v>64</v>
      </c>
      <c r="E359" s="254" t="s">
        <v>44</v>
      </c>
      <c r="F359" s="255" t="s">
        <v>44</v>
      </c>
      <c r="G359" s="256"/>
      <c r="H359" s="257"/>
      <c r="I359" s="258"/>
      <c r="J359" s="259"/>
      <c r="K359" s="259"/>
      <c r="L359" s="259">
        <f>SUM(L339:L358)</f>
        <v>4.000000000000001</v>
      </c>
      <c r="M359" s="260">
        <f t="shared" si="9"/>
        <v>4.000000000000001</v>
      </c>
      <c r="O359" s="182"/>
      <c r="P359" s="196"/>
    </row>
    <row r="360" spans="1:16" ht="12.75" customHeight="1">
      <c r="A360" s="209" t="s">
        <v>151</v>
      </c>
      <c r="B360" s="301" t="s">
        <v>167</v>
      </c>
      <c r="C360" s="266" t="s">
        <v>65</v>
      </c>
      <c r="D360" s="266" t="s">
        <v>44</v>
      </c>
      <c r="E360" s="266" t="s">
        <v>44</v>
      </c>
      <c r="F360" s="255" t="s">
        <v>44</v>
      </c>
      <c r="G360" s="256"/>
      <c r="H360" s="267"/>
      <c r="I360" s="268">
        <f>I338</f>
        <v>3</v>
      </c>
      <c r="J360" s="269">
        <f>J338</f>
        <v>0.6799999999999999</v>
      </c>
      <c r="K360" s="269">
        <f>K338</f>
        <v>0.36</v>
      </c>
      <c r="L360" s="269">
        <f>L359</f>
        <v>4.000000000000001</v>
      </c>
      <c r="M360" s="270">
        <f t="shared" si="9"/>
        <v>8.040000000000001</v>
      </c>
      <c r="O360" s="183"/>
      <c r="P360" s="197"/>
    </row>
    <row r="361" spans="1:16" ht="19.5" customHeight="1">
      <c r="A361" s="282" t="s">
        <v>151</v>
      </c>
      <c r="B361" s="283" t="s">
        <v>88</v>
      </c>
      <c r="C361" s="284" t="s">
        <v>44</v>
      </c>
      <c r="D361" s="284" t="s">
        <v>44</v>
      </c>
      <c r="E361" s="284" t="s">
        <v>44</v>
      </c>
      <c r="F361" s="255" t="s">
        <v>44</v>
      </c>
      <c r="G361" s="256"/>
      <c r="H361" s="285"/>
      <c r="I361" s="286">
        <f>SUMIF($C$256:$C$360,"WBS L3 Total",I$256:I$360)</f>
        <v>14.600000000000001</v>
      </c>
      <c r="J361" s="287">
        <f>SUMIF($C$256:$C$360,"WBS L3 Total",J$256:J$360)</f>
        <v>1.555</v>
      </c>
      <c r="K361" s="287">
        <f>SUMIF($C$256:$C$360,"WBS L3 Total",K$256:K$360)</f>
        <v>1.69</v>
      </c>
      <c r="L361" s="287">
        <f>SUMIF($C$256:$C$360,"WBS L3 Total",L$256:L$360)</f>
        <v>6.350000000000001</v>
      </c>
      <c r="M361" s="288">
        <f t="shared" si="9"/>
        <v>24.195000000000004</v>
      </c>
      <c r="N361" s="190"/>
      <c r="O361" s="185"/>
      <c r="P361" s="199"/>
    </row>
    <row r="362" spans="1:17" ht="14.25" customHeight="1">
      <c r="A362" s="209" t="s">
        <v>174</v>
      </c>
      <c r="B362" s="211" t="s">
        <v>209</v>
      </c>
      <c r="C362" s="209" t="s">
        <v>12</v>
      </c>
      <c r="D362" s="232" t="s">
        <v>119</v>
      </c>
      <c r="E362" s="232" t="s">
        <v>14</v>
      </c>
      <c r="F362" s="233" t="s">
        <v>148</v>
      </c>
      <c r="G362" s="234" t="s">
        <v>175</v>
      </c>
      <c r="H362" s="234" t="s">
        <v>342</v>
      </c>
      <c r="I362" s="245"/>
      <c r="J362" s="237"/>
      <c r="K362" s="237">
        <v>0.1</v>
      </c>
      <c r="L362" s="237"/>
      <c r="M362" s="238">
        <f t="shared" si="9"/>
        <v>0.1</v>
      </c>
      <c r="O362" s="179"/>
      <c r="P362" s="194"/>
      <c r="Q362" s="1" t="s">
        <v>215</v>
      </c>
    </row>
    <row r="363" spans="1:17" ht="14.25" customHeight="1">
      <c r="A363" s="209" t="s">
        <v>174</v>
      </c>
      <c r="B363" s="211" t="s">
        <v>209</v>
      </c>
      <c r="C363" s="209" t="s">
        <v>12</v>
      </c>
      <c r="D363" s="232" t="s">
        <v>30</v>
      </c>
      <c r="E363" s="232" t="s">
        <v>14</v>
      </c>
      <c r="F363" s="233" t="s">
        <v>176</v>
      </c>
      <c r="G363" s="234" t="s">
        <v>175</v>
      </c>
      <c r="H363" s="234" t="s">
        <v>342</v>
      </c>
      <c r="I363" s="245"/>
      <c r="J363" s="237"/>
      <c r="K363" s="237">
        <v>0.1</v>
      </c>
      <c r="L363" s="237"/>
      <c r="M363" s="238">
        <f t="shared" si="9"/>
        <v>0.1</v>
      </c>
      <c r="O363" s="179"/>
      <c r="P363" s="194"/>
      <c r="Q363" s="1" t="s">
        <v>215</v>
      </c>
    </row>
    <row r="364" spans="1:16" ht="25.5" customHeight="1">
      <c r="A364" s="209" t="s">
        <v>174</v>
      </c>
      <c r="B364" s="211" t="s">
        <v>209</v>
      </c>
      <c r="C364" s="209" t="s">
        <v>12</v>
      </c>
      <c r="D364" s="209" t="s">
        <v>30</v>
      </c>
      <c r="E364" s="209" t="s">
        <v>79</v>
      </c>
      <c r="F364" s="233" t="s">
        <v>424</v>
      </c>
      <c r="G364" s="358" t="s">
        <v>812</v>
      </c>
      <c r="H364" s="234" t="s">
        <v>260</v>
      </c>
      <c r="I364" s="245"/>
      <c r="J364" s="237">
        <v>0.1</v>
      </c>
      <c r="K364" s="237"/>
      <c r="L364" s="237"/>
      <c r="M364" s="238">
        <f>SUM(I364:L364)</f>
        <v>0.1</v>
      </c>
      <c r="O364" s="179"/>
      <c r="P364" s="194"/>
    </row>
    <row r="365" spans="1:17" ht="14.25" customHeight="1">
      <c r="A365" s="209" t="s">
        <v>174</v>
      </c>
      <c r="B365" s="211" t="s">
        <v>209</v>
      </c>
      <c r="C365" s="209" t="s">
        <v>12</v>
      </c>
      <c r="D365" s="232" t="s">
        <v>37</v>
      </c>
      <c r="E365" s="232" t="s">
        <v>27</v>
      </c>
      <c r="F365" s="233" t="s">
        <v>468</v>
      </c>
      <c r="G365" s="234" t="s">
        <v>175</v>
      </c>
      <c r="H365" s="234" t="s">
        <v>342</v>
      </c>
      <c r="I365" s="245"/>
      <c r="J365" s="237"/>
      <c r="K365" s="237">
        <v>0.1</v>
      </c>
      <c r="L365" s="237"/>
      <c r="M365" s="238">
        <f>SUM(I365:L365)</f>
        <v>0.1</v>
      </c>
      <c r="O365" s="179"/>
      <c r="P365" s="194"/>
      <c r="Q365" s="1" t="s">
        <v>215</v>
      </c>
    </row>
    <row r="366" spans="1:17" ht="24.75">
      <c r="A366" s="209" t="s">
        <v>174</v>
      </c>
      <c r="B366" s="211" t="s">
        <v>209</v>
      </c>
      <c r="C366" s="209" t="s">
        <v>12</v>
      </c>
      <c r="D366" s="232" t="s">
        <v>33</v>
      </c>
      <c r="E366" s="232" t="s">
        <v>27</v>
      </c>
      <c r="F366" s="233" t="s">
        <v>105</v>
      </c>
      <c r="G366" s="234" t="s">
        <v>252</v>
      </c>
      <c r="H366" s="234" t="s">
        <v>208</v>
      </c>
      <c r="I366" s="245">
        <v>0.3</v>
      </c>
      <c r="J366" s="237"/>
      <c r="K366" s="237"/>
      <c r="L366" s="237"/>
      <c r="M366" s="238">
        <f t="shared" si="9"/>
        <v>0.3</v>
      </c>
      <c r="O366" s="179"/>
      <c r="P366" s="194"/>
      <c r="Q366" s="1" t="s">
        <v>215</v>
      </c>
    </row>
    <row r="367" spans="1:16" ht="24.75">
      <c r="A367" s="209" t="s">
        <v>174</v>
      </c>
      <c r="B367" s="211" t="s">
        <v>209</v>
      </c>
      <c r="C367" s="209" t="s">
        <v>12</v>
      </c>
      <c r="D367" s="209" t="s">
        <v>33</v>
      </c>
      <c r="E367" s="232" t="s">
        <v>79</v>
      </c>
      <c r="F367" s="385" t="s">
        <v>814</v>
      </c>
      <c r="G367" s="234" t="s">
        <v>177</v>
      </c>
      <c r="H367" s="234" t="s">
        <v>260</v>
      </c>
      <c r="I367" s="245"/>
      <c r="J367" s="237">
        <v>0.1</v>
      </c>
      <c r="K367" s="237"/>
      <c r="L367" s="237"/>
      <c r="M367" s="238">
        <f t="shared" si="9"/>
        <v>0.1</v>
      </c>
      <c r="O367" s="179"/>
      <c r="P367" s="194"/>
    </row>
    <row r="368" spans="1:16" ht="12.75" customHeight="1">
      <c r="A368" s="209" t="s">
        <v>174</v>
      </c>
      <c r="B368" s="211" t="s">
        <v>209</v>
      </c>
      <c r="C368" s="253" t="s">
        <v>12</v>
      </c>
      <c r="D368" s="254" t="s">
        <v>43</v>
      </c>
      <c r="E368" s="254" t="s">
        <v>44</v>
      </c>
      <c r="F368" s="255" t="s">
        <v>44</v>
      </c>
      <c r="G368" s="256"/>
      <c r="H368" s="257"/>
      <c r="I368" s="258">
        <f>SUM(I362:I367)</f>
        <v>0.3</v>
      </c>
      <c r="J368" s="259">
        <f>SUM(J362:J367)</f>
        <v>0.2</v>
      </c>
      <c r="K368" s="259">
        <f>SUM(K362:K367)</f>
        <v>0.30000000000000004</v>
      </c>
      <c r="L368" s="259"/>
      <c r="M368" s="260">
        <f t="shared" si="9"/>
        <v>0.8</v>
      </c>
      <c r="O368" s="182"/>
      <c r="P368" s="196"/>
    </row>
    <row r="369" spans="1:17" ht="15.75" customHeight="1">
      <c r="A369" s="209" t="s">
        <v>174</v>
      </c>
      <c r="B369" s="211" t="s">
        <v>209</v>
      </c>
      <c r="C369" s="209" t="s">
        <v>45</v>
      </c>
      <c r="D369" s="232" t="s">
        <v>172</v>
      </c>
      <c r="E369" s="232" t="s">
        <v>14</v>
      </c>
      <c r="F369" s="233" t="s">
        <v>263</v>
      </c>
      <c r="G369" s="234" t="s">
        <v>517</v>
      </c>
      <c r="H369" s="234" t="s">
        <v>341</v>
      </c>
      <c r="I369" s="245"/>
      <c r="J369" s="237"/>
      <c r="K369" s="237"/>
      <c r="L369" s="237">
        <v>0.1</v>
      </c>
      <c r="M369" s="238">
        <f>SUM(I369:L369)</f>
        <v>0.1</v>
      </c>
      <c r="O369" s="179"/>
      <c r="P369" s="194"/>
      <c r="Q369" s="1" t="s">
        <v>215</v>
      </c>
    </row>
    <row r="370" spans="1:17" ht="15.75" customHeight="1">
      <c r="A370" s="209" t="s">
        <v>174</v>
      </c>
      <c r="B370" s="211" t="s">
        <v>209</v>
      </c>
      <c r="C370" s="209" t="s">
        <v>45</v>
      </c>
      <c r="D370" s="232" t="s">
        <v>46</v>
      </c>
      <c r="E370" s="232" t="s">
        <v>14</v>
      </c>
      <c r="F370" s="233" t="s">
        <v>288</v>
      </c>
      <c r="G370" s="234" t="s">
        <v>175</v>
      </c>
      <c r="H370" s="234" t="s">
        <v>341</v>
      </c>
      <c r="I370" s="245"/>
      <c r="J370" s="237"/>
      <c r="K370" s="237"/>
      <c r="L370" s="237">
        <v>0.1</v>
      </c>
      <c r="M370" s="238">
        <f t="shared" si="9"/>
        <v>0.1</v>
      </c>
      <c r="O370" s="179"/>
      <c r="P370" s="194"/>
      <c r="Q370" s="1" t="s">
        <v>215</v>
      </c>
    </row>
    <row r="371" spans="1:17" ht="15.75" customHeight="1">
      <c r="A371" s="209" t="s">
        <v>174</v>
      </c>
      <c r="B371" s="211" t="s">
        <v>209</v>
      </c>
      <c r="C371" s="209" t="s">
        <v>45</v>
      </c>
      <c r="D371" s="232" t="s">
        <v>53</v>
      </c>
      <c r="E371" s="232" t="s">
        <v>14</v>
      </c>
      <c r="F371" s="233" t="s">
        <v>56</v>
      </c>
      <c r="G371" s="234" t="s">
        <v>210</v>
      </c>
      <c r="H371" s="234" t="s">
        <v>341</v>
      </c>
      <c r="I371" s="245"/>
      <c r="J371" s="237"/>
      <c r="K371" s="237"/>
      <c r="L371" s="237">
        <v>0.25</v>
      </c>
      <c r="M371" s="238">
        <f t="shared" si="9"/>
        <v>0.25</v>
      </c>
      <c r="O371" s="179"/>
      <c r="P371" s="194"/>
      <c r="Q371" s="6" t="s">
        <v>220</v>
      </c>
    </row>
    <row r="372" spans="1:17" ht="15.75" customHeight="1">
      <c r="A372" s="209" t="s">
        <v>174</v>
      </c>
      <c r="B372" s="211" t="s">
        <v>209</v>
      </c>
      <c r="C372" s="209" t="s">
        <v>45</v>
      </c>
      <c r="D372" s="232" t="s">
        <v>53</v>
      </c>
      <c r="E372" s="232" t="s">
        <v>14</v>
      </c>
      <c r="F372" s="233" t="s">
        <v>179</v>
      </c>
      <c r="G372" s="234" t="s">
        <v>175</v>
      </c>
      <c r="H372" s="234" t="s">
        <v>341</v>
      </c>
      <c r="I372" s="245"/>
      <c r="J372" s="237"/>
      <c r="K372" s="237"/>
      <c r="L372" s="237">
        <v>0.1</v>
      </c>
      <c r="M372" s="238">
        <f t="shared" si="9"/>
        <v>0.1</v>
      </c>
      <c r="O372" s="179"/>
      <c r="P372" s="194"/>
      <c r="Q372" s="1" t="s">
        <v>215</v>
      </c>
    </row>
    <row r="373" spans="1:16" ht="12.75" customHeight="1">
      <c r="A373" s="209" t="s">
        <v>174</v>
      </c>
      <c r="B373" s="211" t="s">
        <v>209</v>
      </c>
      <c r="C373" s="253" t="s">
        <v>45</v>
      </c>
      <c r="D373" s="254" t="s">
        <v>64</v>
      </c>
      <c r="E373" s="254" t="s">
        <v>44</v>
      </c>
      <c r="F373" s="255" t="s">
        <v>44</v>
      </c>
      <c r="G373" s="256"/>
      <c r="H373" s="257"/>
      <c r="I373" s="258"/>
      <c r="J373" s="259"/>
      <c r="K373" s="259"/>
      <c r="L373" s="259">
        <f>SUM(L369:L372)</f>
        <v>0.55</v>
      </c>
      <c r="M373" s="260">
        <f t="shared" si="9"/>
        <v>0.55</v>
      </c>
      <c r="O373" s="182"/>
      <c r="P373" s="196"/>
    </row>
    <row r="374" spans="1:16" ht="12.75" customHeight="1">
      <c r="A374" s="209" t="s">
        <v>174</v>
      </c>
      <c r="B374" s="265" t="s">
        <v>209</v>
      </c>
      <c r="C374" s="266" t="s">
        <v>65</v>
      </c>
      <c r="D374" s="266" t="s">
        <v>44</v>
      </c>
      <c r="E374" s="266" t="s">
        <v>44</v>
      </c>
      <c r="F374" s="255" t="s">
        <v>44</v>
      </c>
      <c r="G374" s="256"/>
      <c r="H374" s="267"/>
      <c r="I374" s="268">
        <f>I368</f>
        <v>0.3</v>
      </c>
      <c r="J374" s="269">
        <f>J368</f>
        <v>0.2</v>
      </c>
      <c r="K374" s="269">
        <f>K368</f>
        <v>0.30000000000000004</v>
      </c>
      <c r="L374" s="269">
        <f>L373</f>
        <v>0.55</v>
      </c>
      <c r="M374" s="270">
        <f t="shared" si="9"/>
        <v>1.35</v>
      </c>
      <c r="O374" s="183"/>
      <c r="P374" s="197"/>
    </row>
    <row r="375" spans="1:17" ht="15" customHeight="1">
      <c r="A375" s="209" t="s">
        <v>174</v>
      </c>
      <c r="B375" s="303" t="s">
        <v>180</v>
      </c>
      <c r="C375" s="272" t="s">
        <v>12</v>
      </c>
      <c r="D375" s="209" t="s">
        <v>119</v>
      </c>
      <c r="E375" s="233" t="s">
        <v>14</v>
      </c>
      <c r="F375" s="233" t="s">
        <v>148</v>
      </c>
      <c r="G375" s="234" t="s">
        <v>298</v>
      </c>
      <c r="H375" s="304" t="s">
        <v>342</v>
      </c>
      <c r="I375" s="245"/>
      <c r="J375" s="248"/>
      <c r="K375" s="248">
        <v>0.25</v>
      </c>
      <c r="L375" s="248"/>
      <c r="M375" s="238">
        <f t="shared" si="9"/>
        <v>0.25</v>
      </c>
      <c r="O375" s="179"/>
      <c r="P375" s="194"/>
      <c r="Q375" s="6" t="s">
        <v>213</v>
      </c>
    </row>
    <row r="376" spans="1:17" ht="12" customHeight="1">
      <c r="A376" s="209" t="s">
        <v>174</v>
      </c>
      <c r="B376" s="211" t="s">
        <v>180</v>
      </c>
      <c r="C376" s="294" t="s">
        <v>12</v>
      </c>
      <c r="D376" s="232" t="s">
        <v>120</v>
      </c>
      <c r="E376" s="232" t="s">
        <v>14</v>
      </c>
      <c r="F376" s="233" t="s">
        <v>121</v>
      </c>
      <c r="G376" s="234" t="s">
        <v>605</v>
      </c>
      <c r="H376" s="234" t="s">
        <v>342</v>
      </c>
      <c r="I376" s="245"/>
      <c r="J376" s="237"/>
      <c r="K376" s="237">
        <v>0.2</v>
      </c>
      <c r="L376" s="237"/>
      <c r="M376" s="238">
        <f>SUM(I376:L376)</f>
        <v>0.2</v>
      </c>
      <c r="O376" s="179"/>
      <c r="P376" s="194"/>
      <c r="Q376" s="6" t="s">
        <v>213</v>
      </c>
    </row>
    <row r="377" spans="1:17" ht="15" customHeight="1">
      <c r="A377" s="209" t="s">
        <v>174</v>
      </c>
      <c r="B377" s="211" t="s">
        <v>180</v>
      </c>
      <c r="C377" s="294" t="s">
        <v>12</v>
      </c>
      <c r="D377" s="232" t="s">
        <v>676</v>
      </c>
      <c r="E377" s="232" t="s">
        <v>14</v>
      </c>
      <c r="F377" s="233" t="s">
        <v>677</v>
      </c>
      <c r="G377" s="234" t="s">
        <v>679</v>
      </c>
      <c r="H377" s="234" t="s">
        <v>342</v>
      </c>
      <c r="I377" s="245"/>
      <c r="J377" s="237"/>
      <c r="K377" s="237">
        <v>0.25</v>
      </c>
      <c r="L377" s="237"/>
      <c r="M377" s="238">
        <f>SUM(I377:L377)</f>
        <v>0.25</v>
      </c>
      <c r="O377" s="179"/>
      <c r="P377" s="194"/>
      <c r="Q377" t="s">
        <v>213</v>
      </c>
    </row>
    <row r="378" spans="1:17" ht="12" customHeight="1">
      <c r="A378" s="209" t="s">
        <v>174</v>
      </c>
      <c r="B378" s="211" t="s">
        <v>180</v>
      </c>
      <c r="C378" s="294" t="s">
        <v>12</v>
      </c>
      <c r="D378" s="232" t="s">
        <v>676</v>
      </c>
      <c r="E378" s="232" t="s">
        <v>14</v>
      </c>
      <c r="F378" s="233" t="s">
        <v>677</v>
      </c>
      <c r="G378" s="234" t="s">
        <v>680</v>
      </c>
      <c r="H378" s="234" t="s">
        <v>342</v>
      </c>
      <c r="I378" s="245"/>
      <c r="J378" s="237"/>
      <c r="K378" s="237">
        <v>0.05</v>
      </c>
      <c r="L378" s="237"/>
      <c r="M378" s="238">
        <f>SUM(I378:L378)</f>
        <v>0.05</v>
      </c>
      <c r="O378" s="179"/>
      <c r="P378" s="194"/>
      <c r="Q378" t="s">
        <v>213</v>
      </c>
    </row>
    <row r="379" spans="1:16" ht="24.75">
      <c r="A379" s="209" t="s">
        <v>174</v>
      </c>
      <c r="B379" s="211" t="s">
        <v>180</v>
      </c>
      <c r="C379" s="294" t="s">
        <v>12</v>
      </c>
      <c r="D379" s="232" t="s">
        <v>676</v>
      </c>
      <c r="E379" s="389" t="s">
        <v>79</v>
      </c>
      <c r="F379" s="385" t="s">
        <v>850</v>
      </c>
      <c r="G379" s="358" t="s">
        <v>851</v>
      </c>
      <c r="H379" s="234" t="s">
        <v>342</v>
      </c>
      <c r="I379" s="245"/>
      <c r="J379" s="237"/>
      <c r="K379" s="359">
        <v>0.2</v>
      </c>
      <c r="L379" s="237"/>
      <c r="M379" s="189">
        <f>SUM(I379:L379)</f>
        <v>0.2</v>
      </c>
      <c r="O379" s="179"/>
      <c r="P379" s="194"/>
    </row>
    <row r="380" spans="1:17" ht="15" customHeight="1">
      <c r="A380" s="209" t="s">
        <v>174</v>
      </c>
      <c r="B380" s="211" t="s">
        <v>180</v>
      </c>
      <c r="C380" s="294" t="s">
        <v>12</v>
      </c>
      <c r="D380" s="232" t="s">
        <v>359</v>
      </c>
      <c r="E380" s="232" t="s">
        <v>14</v>
      </c>
      <c r="F380" s="233" t="s">
        <v>114</v>
      </c>
      <c r="G380" s="234" t="s">
        <v>222</v>
      </c>
      <c r="H380" s="234" t="s">
        <v>342</v>
      </c>
      <c r="I380" s="245"/>
      <c r="J380" s="237"/>
      <c r="K380" s="237">
        <v>0.25</v>
      </c>
      <c r="L380" s="237"/>
      <c r="M380" s="238">
        <f t="shared" si="9"/>
        <v>0.25</v>
      </c>
      <c r="O380" s="179"/>
      <c r="P380" s="194"/>
      <c r="Q380" t="s">
        <v>213</v>
      </c>
    </row>
    <row r="381" spans="1:17" ht="12" customHeight="1">
      <c r="A381" s="209" t="s">
        <v>174</v>
      </c>
      <c r="B381" s="211" t="s">
        <v>180</v>
      </c>
      <c r="C381" s="209" t="s">
        <v>12</v>
      </c>
      <c r="D381" s="232" t="s">
        <v>24</v>
      </c>
      <c r="E381" s="232" t="s">
        <v>27</v>
      </c>
      <c r="F381" s="233" t="s">
        <v>28</v>
      </c>
      <c r="G381" s="234" t="s">
        <v>675</v>
      </c>
      <c r="H381" s="234" t="s">
        <v>260</v>
      </c>
      <c r="I381" s="245"/>
      <c r="J381" s="237">
        <v>0.25</v>
      </c>
      <c r="K381" s="237"/>
      <c r="L381" s="237"/>
      <c r="M381" s="238">
        <f t="shared" si="9"/>
        <v>0.25</v>
      </c>
      <c r="O381" s="179"/>
      <c r="P381" s="194"/>
      <c r="Q381" t="s">
        <v>213</v>
      </c>
    </row>
    <row r="382" spans="1:17" ht="15.75" customHeight="1">
      <c r="A382" s="209" t="s">
        <v>174</v>
      </c>
      <c r="B382" s="211" t="s">
        <v>180</v>
      </c>
      <c r="C382" s="209" t="s">
        <v>12</v>
      </c>
      <c r="D382" s="232" t="s">
        <v>13</v>
      </c>
      <c r="E382" s="232" t="s">
        <v>14</v>
      </c>
      <c r="F382" s="233" t="s">
        <v>15</v>
      </c>
      <c r="G382" s="234" t="s">
        <v>181</v>
      </c>
      <c r="H382" s="234" t="s">
        <v>260</v>
      </c>
      <c r="I382" s="245"/>
      <c r="J382" s="237">
        <v>0.25</v>
      </c>
      <c r="K382" s="237"/>
      <c r="L382" s="237"/>
      <c r="M382" s="238">
        <f t="shared" si="9"/>
        <v>0.25</v>
      </c>
      <c r="O382" s="179"/>
      <c r="P382" s="194"/>
      <c r="Q382" t="s">
        <v>213</v>
      </c>
    </row>
    <row r="383" spans="1:16" ht="15.75" customHeight="1">
      <c r="A383" s="209" t="s">
        <v>174</v>
      </c>
      <c r="B383" s="211" t="s">
        <v>180</v>
      </c>
      <c r="C383" s="232" t="s">
        <v>12</v>
      </c>
      <c r="D383" s="232" t="s">
        <v>33</v>
      </c>
      <c r="E383" s="232" t="s">
        <v>22</v>
      </c>
      <c r="F383" s="233" t="s">
        <v>434</v>
      </c>
      <c r="G383" s="234" t="s">
        <v>532</v>
      </c>
      <c r="H383" s="234" t="s">
        <v>260</v>
      </c>
      <c r="I383" s="245"/>
      <c r="J383" s="237">
        <v>0.2</v>
      </c>
      <c r="K383" s="237"/>
      <c r="L383" s="237"/>
      <c r="M383" s="238">
        <f aca="true" t="shared" si="10" ref="M383:M391">SUM(I383:L383)</f>
        <v>0.2</v>
      </c>
      <c r="O383" s="179"/>
      <c r="P383" s="194"/>
    </row>
    <row r="384" spans="1:16" ht="12">
      <c r="A384" s="209" t="s">
        <v>174</v>
      </c>
      <c r="B384" s="211" t="s">
        <v>180</v>
      </c>
      <c r="C384" s="232" t="s">
        <v>12</v>
      </c>
      <c r="D384" s="232" t="s">
        <v>359</v>
      </c>
      <c r="E384" s="232" t="s">
        <v>79</v>
      </c>
      <c r="F384" s="234" t="s">
        <v>284</v>
      </c>
      <c r="G384" s="234" t="s">
        <v>522</v>
      </c>
      <c r="H384" s="234" t="s">
        <v>260</v>
      </c>
      <c r="I384" s="245"/>
      <c r="J384" s="237">
        <v>0.1</v>
      </c>
      <c r="K384" s="237"/>
      <c r="L384" s="237"/>
      <c r="M384" s="238">
        <f t="shared" si="10"/>
        <v>0.1</v>
      </c>
      <c r="O384" s="179"/>
      <c r="P384" s="194"/>
    </row>
    <row r="385" spans="1:16" ht="15.75" customHeight="1">
      <c r="A385" s="209" t="s">
        <v>174</v>
      </c>
      <c r="B385" s="211" t="s">
        <v>180</v>
      </c>
      <c r="C385" s="232" t="s">
        <v>12</v>
      </c>
      <c r="D385" s="232" t="s">
        <v>359</v>
      </c>
      <c r="E385" s="232" t="s">
        <v>79</v>
      </c>
      <c r="F385" s="234" t="s">
        <v>523</v>
      </c>
      <c r="G385" s="234" t="s">
        <v>246</v>
      </c>
      <c r="H385" s="234" t="s">
        <v>260</v>
      </c>
      <c r="I385" s="245"/>
      <c r="J385" s="237">
        <v>0.15</v>
      </c>
      <c r="K385" s="237"/>
      <c r="L385" s="237"/>
      <c r="M385" s="238">
        <f t="shared" si="10"/>
        <v>0.15</v>
      </c>
      <c r="O385" s="179"/>
      <c r="P385" s="194"/>
    </row>
    <row r="386" spans="1:16" ht="12" customHeight="1">
      <c r="A386" s="209" t="s">
        <v>174</v>
      </c>
      <c r="B386" s="211" t="s">
        <v>180</v>
      </c>
      <c r="C386" s="209" t="s">
        <v>12</v>
      </c>
      <c r="D386" s="209" t="s">
        <v>37</v>
      </c>
      <c r="E386" s="232" t="s">
        <v>79</v>
      </c>
      <c r="F386" s="233" t="s">
        <v>562</v>
      </c>
      <c r="G386" s="234" t="s">
        <v>563</v>
      </c>
      <c r="H386" s="234" t="s">
        <v>260</v>
      </c>
      <c r="I386" s="245"/>
      <c r="J386" s="237">
        <v>0.2</v>
      </c>
      <c r="K386" s="237"/>
      <c r="L386" s="237"/>
      <c r="M386" s="238">
        <f t="shared" si="10"/>
        <v>0.2</v>
      </c>
      <c r="O386" s="179"/>
      <c r="P386" s="194"/>
    </row>
    <row r="387" spans="1:16" ht="15.75" customHeight="1">
      <c r="A387" s="209" t="s">
        <v>174</v>
      </c>
      <c r="B387" s="211" t="s">
        <v>180</v>
      </c>
      <c r="C387" s="209" t="s">
        <v>12</v>
      </c>
      <c r="D387" s="232" t="s">
        <v>86</v>
      </c>
      <c r="E387" s="232" t="s">
        <v>14</v>
      </c>
      <c r="F387" s="233" t="s">
        <v>185</v>
      </c>
      <c r="G387" s="234" t="s">
        <v>429</v>
      </c>
      <c r="H387" s="234" t="s">
        <v>342</v>
      </c>
      <c r="I387" s="245"/>
      <c r="J387" s="237"/>
      <c r="K387" s="237">
        <v>0.2</v>
      </c>
      <c r="L387" s="237"/>
      <c r="M387" s="238">
        <f t="shared" si="10"/>
        <v>0.2</v>
      </c>
      <c r="O387" s="179"/>
      <c r="P387" s="194"/>
    </row>
    <row r="388" spans="1:16" ht="15.75" customHeight="1">
      <c r="A388" s="209" t="s">
        <v>174</v>
      </c>
      <c r="B388" s="211" t="s">
        <v>180</v>
      </c>
      <c r="C388" s="253" t="s">
        <v>12</v>
      </c>
      <c r="D388" s="254" t="s">
        <v>43</v>
      </c>
      <c r="E388" s="254" t="s">
        <v>44</v>
      </c>
      <c r="F388" s="255" t="s">
        <v>44</v>
      </c>
      <c r="G388" s="256"/>
      <c r="H388" s="257"/>
      <c r="I388" s="258">
        <f>SUM(I375:I387)</f>
        <v>0</v>
      </c>
      <c r="J388" s="259">
        <f>SUM(J375:J387)</f>
        <v>1.15</v>
      </c>
      <c r="K388" s="259">
        <f>SUM(K375:K387)</f>
        <v>1.4</v>
      </c>
      <c r="L388" s="259">
        <f>SUM(L375:L387)</f>
        <v>0</v>
      </c>
      <c r="M388" s="260">
        <f t="shared" si="10"/>
        <v>2.55</v>
      </c>
      <c r="O388" s="182"/>
      <c r="P388" s="196"/>
    </row>
    <row r="389" spans="1:16" ht="12.75" customHeight="1">
      <c r="A389" s="209" t="s">
        <v>174</v>
      </c>
      <c r="B389" s="211" t="s">
        <v>180</v>
      </c>
      <c r="C389" s="209" t="s">
        <v>45</v>
      </c>
      <c r="D389" s="232" t="s">
        <v>63</v>
      </c>
      <c r="E389" s="232" t="s">
        <v>79</v>
      </c>
      <c r="F389" s="233" t="s">
        <v>510</v>
      </c>
      <c r="G389" s="234" t="s">
        <v>511</v>
      </c>
      <c r="H389" s="234" t="s">
        <v>341</v>
      </c>
      <c r="I389" s="245"/>
      <c r="J389" s="237"/>
      <c r="K389" s="237"/>
      <c r="L389" s="237">
        <v>0.1</v>
      </c>
      <c r="M389" s="238">
        <f t="shared" si="10"/>
        <v>0.1</v>
      </c>
      <c r="O389" s="179"/>
      <c r="P389" s="194"/>
    </row>
    <row r="390" spans="1:17" ht="12.75" customHeight="1">
      <c r="A390" s="209" t="s">
        <v>174</v>
      </c>
      <c r="B390" s="211" t="s">
        <v>180</v>
      </c>
      <c r="C390" s="305" t="s">
        <v>45</v>
      </c>
      <c r="D390" s="232" t="s">
        <v>172</v>
      </c>
      <c r="E390" s="232" t="s">
        <v>14</v>
      </c>
      <c r="F390" s="233" t="s">
        <v>263</v>
      </c>
      <c r="G390" s="234" t="s">
        <v>721</v>
      </c>
      <c r="H390" s="234" t="s">
        <v>341</v>
      </c>
      <c r="I390" s="245"/>
      <c r="J390" s="237"/>
      <c r="K390" s="237"/>
      <c r="L390" s="237">
        <v>0.25</v>
      </c>
      <c r="M390" s="238">
        <f t="shared" si="10"/>
        <v>0.25</v>
      </c>
      <c r="O390" s="179"/>
      <c r="P390" s="194"/>
      <c r="Q390" t="s">
        <v>213</v>
      </c>
    </row>
    <row r="391" spans="1:16" ht="12.75" customHeight="1">
      <c r="A391" s="209" t="s">
        <v>174</v>
      </c>
      <c r="B391" s="211" t="s">
        <v>180</v>
      </c>
      <c r="C391" s="209" t="s">
        <v>45</v>
      </c>
      <c r="D391" s="209" t="s">
        <v>130</v>
      </c>
      <c r="E391" s="232" t="s">
        <v>27</v>
      </c>
      <c r="F391" s="233" t="s">
        <v>214</v>
      </c>
      <c r="G391" s="234" t="s">
        <v>184</v>
      </c>
      <c r="H391" s="234" t="s">
        <v>341</v>
      </c>
      <c r="I391" s="245"/>
      <c r="J391" s="237"/>
      <c r="K391" s="237"/>
      <c r="L391" s="237">
        <v>0.15</v>
      </c>
      <c r="M391" s="238">
        <f t="shared" si="10"/>
        <v>0.15</v>
      </c>
      <c r="O391" s="179"/>
      <c r="P391" s="194"/>
    </row>
    <row r="392" spans="1:17" ht="12.75" customHeight="1">
      <c r="A392" s="209" t="s">
        <v>174</v>
      </c>
      <c r="B392" s="211" t="s">
        <v>180</v>
      </c>
      <c r="C392" s="209" t="s">
        <v>45</v>
      </c>
      <c r="D392" s="209" t="s">
        <v>46</v>
      </c>
      <c r="E392" s="232" t="s">
        <v>14</v>
      </c>
      <c r="F392" s="233" t="s">
        <v>288</v>
      </c>
      <c r="G392" s="234" t="s">
        <v>450</v>
      </c>
      <c r="H392" s="234" t="s">
        <v>341</v>
      </c>
      <c r="I392" s="245"/>
      <c r="J392" s="237"/>
      <c r="K392" s="237"/>
      <c r="L392" s="237">
        <v>0.25</v>
      </c>
      <c r="M392" s="238">
        <f aca="true" t="shared" si="11" ref="M392:M397">SUM(I392:L392)</f>
        <v>0.25</v>
      </c>
      <c r="O392" s="179"/>
      <c r="P392" s="194"/>
      <c r="Q392" t="s">
        <v>213</v>
      </c>
    </row>
    <row r="393" spans="1:16" ht="12" customHeight="1">
      <c r="A393" s="209" t="s">
        <v>174</v>
      </c>
      <c r="B393" s="211" t="s">
        <v>180</v>
      </c>
      <c r="C393" s="209" t="s">
        <v>45</v>
      </c>
      <c r="D393" s="232" t="s">
        <v>60</v>
      </c>
      <c r="E393" s="232" t="s">
        <v>79</v>
      </c>
      <c r="F393" s="233" t="s">
        <v>318</v>
      </c>
      <c r="G393" s="234" t="s">
        <v>537</v>
      </c>
      <c r="H393" s="234" t="s">
        <v>341</v>
      </c>
      <c r="I393" s="245"/>
      <c r="J393" s="237"/>
      <c r="K393" s="237"/>
      <c r="L393" s="237">
        <v>0.2</v>
      </c>
      <c r="M393" s="238">
        <f t="shared" si="11"/>
        <v>0.2</v>
      </c>
      <c r="O393" s="179"/>
      <c r="P393" s="194"/>
    </row>
    <row r="394" spans="1:16" ht="12" customHeight="1">
      <c r="A394" s="209" t="s">
        <v>174</v>
      </c>
      <c r="B394" s="211" t="s">
        <v>180</v>
      </c>
      <c r="C394" s="209" t="s">
        <v>45</v>
      </c>
      <c r="D394" s="232" t="s">
        <v>59</v>
      </c>
      <c r="E394" s="232" t="s">
        <v>79</v>
      </c>
      <c r="F394" s="233" t="s">
        <v>474</v>
      </c>
      <c r="G394" s="234" t="s">
        <v>580</v>
      </c>
      <c r="H394" s="234" t="s">
        <v>341</v>
      </c>
      <c r="I394" s="245"/>
      <c r="J394" s="237"/>
      <c r="K394" s="237"/>
      <c r="L394" s="237">
        <v>0.2</v>
      </c>
      <c r="M394" s="238">
        <f t="shared" si="11"/>
        <v>0.2</v>
      </c>
      <c r="O394" s="179"/>
      <c r="P394" s="194"/>
    </row>
    <row r="395" spans="1:17" ht="15.75" customHeight="1">
      <c r="A395" s="209" t="s">
        <v>174</v>
      </c>
      <c r="B395" s="211" t="s">
        <v>180</v>
      </c>
      <c r="C395" s="223" t="s">
        <v>45</v>
      </c>
      <c r="D395" s="233" t="s">
        <v>59</v>
      </c>
      <c r="E395" s="209" t="s">
        <v>79</v>
      </c>
      <c r="F395" s="233" t="s">
        <v>581</v>
      </c>
      <c r="G395" s="234" t="s">
        <v>722</v>
      </c>
      <c r="H395" s="234" t="s">
        <v>341</v>
      </c>
      <c r="I395" s="245"/>
      <c r="J395" s="237"/>
      <c r="K395" s="248"/>
      <c r="L395" s="237">
        <v>0.3</v>
      </c>
      <c r="M395" s="238">
        <f t="shared" si="11"/>
        <v>0.3</v>
      </c>
      <c r="O395" s="179"/>
      <c r="P395" s="194"/>
      <c r="Q395" t="s">
        <v>213</v>
      </c>
    </row>
    <row r="396" spans="1:16" ht="12.75" customHeight="1">
      <c r="A396" s="209" t="s">
        <v>174</v>
      </c>
      <c r="B396" s="211" t="s">
        <v>180</v>
      </c>
      <c r="C396" s="209" t="s">
        <v>45</v>
      </c>
      <c r="D396" s="232" t="s">
        <v>92</v>
      </c>
      <c r="E396" s="232" t="s">
        <v>79</v>
      </c>
      <c r="F396" s="233" t="s">
        <v>448</v>
      </c>
      <c r="G396" s="234" t="s">
        <v>246</v>
      </c>
      <c r="H396" s="234" t="s">
        <v>341</v>
      </c>
      <c r="I396" s="245"/>
      <c r="J396" s="237"/>
      <c r="K396" s="237"/>
      <c r="L396" s="237">
        <v>0.2</v>
      </c>
      <c r="M396" s="238">
        <f t="shared" si="11"/>
        <v>0.2</v>
      </c>
      <c r="O396" s="179"/>
      <c r="P396" s="194"/>
    </row>
    <row r="397" spans="1:16" ht="12.75" customHeight="1">
      <c r="A397" s="209" t="s">
        <v>174</v>
      </c>
      <c r="B397" s="211" t="s">
        <v>180</v>
      </c>
      <c r="C397" s="209" t="s">
        <v>45</v>
      </c>
      <c r="D397" s="232" t="s">
        <v>92</v>
      </c>
      <c r="E397" s="232" t="s">
        <v>79</v>
      </c>
      <c r="F397" s="233" t="s">
        <v>527</v>
      </c>
      <c r="G397" s="234" t="s">
        <v>246</v>
      </c>
      <c r="H397" s="234" t="s">
        <v>341</v>
      </c>
      <c r="I397" s="245"/>
      <c r="J397" s="237"/>
      <c r="K397" s="237"/>
      <c r="L397" s="237">
        <v>0.2</v>
      </c>
      <c r="M397" s="238">
        <f t="shared" si="11"/>
        <v>0.2</v>
      </c>
      <c r="O397" s="179"/>
      <c r="P397" s="194"/>
    </row>
    <row r="398" spans="1:17" ht="12.75" customHeight="1">
      <c r="A398" s="209" t="s">
        <v>174</v>
      </c>
      <c r="B398" s="211" t="s">
        <v>180</v>
      </c>
      <c r="C398" s="223" t="s">
        <v>45</v>
      </c>
      <c r="D398" s="278" t="s">
        <v>425</v>
      </c>
      <c r="E398" s="279" t="s">
        <v>14</v>
      </c>
      <c r="F398" s="233" t="s">
        <v>115</v>
      </c>
      <c r="G398" s="234" t="s">
        <v>487</v>
      </c>
      <c r="H398" s="234" t="s">
        <v>341</v>
      </c>
      <c r="I398" s="245"/>
      <c r="J398" s="237"/>
      <c r="K398" s="237"/>
      <c r="L398" s="237">
        <v>0.25</v>
      </c>
      <c r="M398" s="238">
        <f aca="true" t="shared" si="12" ref="M398:M450">SUM(I398:L398)</f>
        <v>0.25</v>
      </c>
      <c r="O398" s="179"/>
      <c r="P398" s="194"/>
      <c r="Q398" t="s">
        <v>213</v>
      </c>
    </row>
    <row r="399" spans="1:16" ht="12.75" customHeight="1">
      <c r="A399" s="209" t="s">
        <v>174</v>
      </c>
      <c r="B399" s="211" t="s">
        <v>180</v>
      </c>
      <c r="C399" s="223" t="s">
        <v>45</v>
      </c>
      <c r="D399" s="278" t="s">
        <v>425</v>
      </c>
      <c r="E399" s="279" t="s">
        <v>22</v>
      </c>
      <c r="F399" s="233" t="s">
        <v>426</v>
      </c>
      <c r="G399" s="358" t="s">
        <v>815</v>
      </c>
      <c r="H399" s="234" t="s">
        <v>341</v>
      </c>
      <c r="I399" s="245"/>
      <c r="J399" s="237"/>
      <c r="K399" s="237"/>
      <c r="L399" s="359">
        <v>0.2</v>
      </c>
      <c r="M399" s="189">
        <f>SUM(I399:L399)</f>
        <v>0.2</v>
      </c>
      <c r="O399" s="179"/>
      <c r="P399" s="194"/>
    </row>
    <row r="400" spans="1:16" s="205" customFormat="1" ht="25.5" customHeight="1">
      <c r="A400" s="209" t="s">
        <v>174</v>
      </c>
      <c r="B400" s="211" t="s">
        <v>180</v>
      </c>
      <c r="C400" s="209" t="s">
        <v>45</v>
      </c>
      <c r="D400" s="306" t="s">
        <v>425</v>
      </c>
      <c r="E400" s="307" t="s">
        <v>79</v>
      </c>
      <c r="F400" s="233" t="s">
        <v>508</v>
      </c>
      <c r="G400" s="234" t="s">
        <v>816</v>
      </c>
      <c r="H400" s="234" t="s">
        <v>341</v>
      </c>
      <c r="I400" s="245"/>
      <c r="J400" s="237"/>
      <c r="K400" s="237"/>
      <c r="L400" s="237">
        <v>0.2</v>
      </c>
      <c r="M400" s="238">
        <f>SUM(I400:L400)</f>
        <v>0.2</v>
      </c>
      <c r="O400" s="189"/>
      <c r="P400" s="201"/>
    </row>
    <row r="401" spans="1:16" s="205" customFormat="1" ht="25.5" customHeight="1">
      <c r="A401" s="209" t="s">
        <v>174</v>
      </c>
      <c r="B401" s="211" t="s">
        <v>180</v>
      </c>
      <c r="C401" s="209" t="s">
        <v>45</v>
      </c>
      <c r="D401" s="306" t="s">
        <v>425</v>
      </c>
      <c r="E401" s="307" t="s">
        <v>79</v>
      </c>
      <c r="F401" s="385" t="s">
        <v>817</v>
      </c>
      <c r="G401" s="358" t="s">
        <v>820</v>
      </c>
      <c r="H401" s="234" t="s">
        <v>341</v>
      </c>
      <c r="I401" s="245"/>
      <c r="J401" s="237"/>
      <c r="K401" s="237"/>
      <c r="L401" s="359">
        <v>0.2</v>
      </c>
      <c r="M401" s="189">
        <f t="shared" si="12"/>
        <v>0.2</v>
      </c>
      <c r="O401" s="189"/>
      <c r="P401" s="201"/>
    </row>
    <row r="402" spans="1:17" ht="12.75" customHeight="1">
      <c r="A402" s="209" t="s">
        <v>174</v>
      </c>
      <c r="B402" s="211" t="s">
        <v>180</v>
      </c>
      <c r="C402" s="209" t="s">
        <v>45</v>
      </c>
      <c r="D402" s="249" t="s">
        <v>49</v>
      </c>
      <c r="E402" s="249" t="s">
        <v>14</v>
      </c>
      <c r="F402" s="233" t="s">
        <v>438</v>
      </c>
      <c r="G402" s="234" t="s">
        <v>234</v>
      </c>
      <c r="H402" s="234" t="s">
        <v>341</v>
      </c>
      <c r="I402" s="245"/>
      <c r="J402" s="237"/>
      <c r="K402" s="237"/>
      <c r="L402" s="237">
        <v>0.25</v>
      </c>
      <c r="M402" s="238">
        <f t="shared" si="12"/>
        <v>0.25</v>
      </c>
      <c r="O402" s="179"/>
      <c r="P402" s="194"/>
      <c r="Q402" t="s">
        <v>213</v>
      </c>
    </row>
    <row r="403" spans="1:17" ht="12.75" customHeight="1">
      <c r="A403" s="209" t="s">
        <v>174</v>
      </c>
      <c r="B403" s="211" t="s">
        <v>180</v>
      </c>
      <c r="C403" s="209" t="s">
        <v>45</v>
      </c>
      <c r="D403" s="209" t="s">
        <v>49</v>
      </c>
      <c r="E403" s="209" t="s">
        <v>14</v>
      </c>
      <c r="F403" s="233" t="s">
        <v>194</v>
      </c>
      <c r="G403" s="234" t="s">
        <v>233</v>
      </c>
      <c r="H403" s="234" t="s">
        <v>341</v>
      </c>
      <c r="I403" s="245"/>
      <c r="J403" s="237"/>
      <c r="K403" s="237"/>
      <c r="L403" s="237">
        <v>0.25</v>
      </c>
      <c r="M403" s="238">
        <f t="shared" si="12"/>
        <v>0.25</v>
      </c>
      <c r="O403" s="179"/>
      <c r="P403" s="194"/>
      <c r="Q403" t="s">
        <v>213</v>
      </c>
    </row>
    <row r="404" spans="1:16" ht="12.75" customHeight="1">
      <c r="A404" s="209" t="s">
        <v>174</v>
      </c>
      <c r="B404" s="211" t="s">
        <v>180</v>
      </c>
      <c r="C404" s="209" t="s">
        <v>45</v>
      </c>
      <c r="D404" s="209" t="s">
        <v>49</v>
      </c>
      <c r="E404" s="232" t="s">
        <v>22</v>
      </c>
      <c r="F404" s="234" t="s">
        <v>536</v>
      </c>
      <c r="G404" s="234" t="s">
        <v>535</v>
      </c>
      <c r="H404" s="234" t="s">
        <v>341</v>
      </c>
      <c r="I404" s="245"/>
      <c r="J404" s="237"/>
      <c r="K404" s="237"/>
      <c r="L404" s="237">
        <v>0.15</v>
      </c>
      <c r="M404" s="238">
        <f t="shared" si="12"/>
        <v>0.15</v>
      </c>
      <c r="O404" s="179"/>
      <c r="P404" s="194"/>
    </row>
    <row r="405" spans="1:17" ht="12.75" customHeight="1">
      <c r="A405" s="209" t="s">
        <v>174</v>
      </c>
      <c r="B405" s="211" t="s">
        <v>180</v>
      </c>
      <c r="C405" s="209" t="s">
        <v>45</v>
      </c>
      <c r="D405" s="209" t="s">
        <v>49</v>
      </c>
      <c r="E405" s="232" t="s">
        <v>22</v>
      </c>
      <c r="F405" s="234" t="s">
        <v>536</v>
      </c>
      <c r="G405" s="234" t="s">
        <v>603</v>
      </c>
      <c r="H405" s="234" t="s">
        <v>341</v>
      </c>
      <c r="I405" s="245"/>
      <c r="J405" s="237"/>
      <c r="K405" s="237"/>
      <c r="L405" s="237">
        <v>0.25</v>
      </c>
      <c r="M405" s="238">
        <f t="shared" si="12"/>
        <v>0.25</v>
      </c>
      <c r="O405" s="179"/>
      <c r="P405" s="194"/>
      <c r="Q405" t="s">
        <v>213</v>
      </c>
    </row>
    <row r="406" spans="1:16" ht="12.75" customHeight="1">
      <c r="A406" s="209" t="s">
        <v>174</v>
      </c>
      <c r="B406" s="211" t="s">
        <v>180</v>
      </c>
      <c r="C406" s="209" t="s">
        <v>45</v>
      </c>
      <c r="D406" s="209" t="s">
        <v>49</v>
      </c>
      <c r="E406" s="209" t="s">
        <v>79</v>
      </c>
      <c r="F406" s="234" t="s">
        <v>439</v>
      </c>
      <c r="G406" s="234" t="s">
        <v>440</v>
      </c>
      <c r="H406" s="234" t="s">
        <v>341</v>
      </c>
      <c r="I406" s="245"/>
      <c r="J406" s="237"/>
      <c r="K406" s="237"/>
      <c r="L406" s="237">
        <v>0.1</v>
      </c>
      <c r="M406" s="238">
        <f t="shared" si="12"/>
        <v>0.1</v>
      </c>
      <c r="O406" s="179"/>
      <c r="P406" s="194"/>
    </row>
    <row r="407" spans="1:16" ht="25.5" customHeight="1">
      <c r="A407" s="209" t="s">
        <v>174</v>
      </c>
      <c r="B407" s="211" t="s">
        <v>180</v>
      </c>
      <c r="C407" s="209" t="s">
        <v>45</v>
      </c>
      <c r="D407" s="209" t="s">
        <v>142</v>
      </c>
      <c r="E407" s="209" t="s">
        <v>79</v>
      </c>
      <c r="F407" s="233" t="s">
        <v>640</v>
      </c>
      <c r="G407" s="234" t="s">
        <v>709</v>
      </c>
      <c r="H407" s="234" t="s">
        <v>341</v>
      </c>
      <c r="I407" s="245"/>
      <c r="J407" s="237"/>
      <c r="K407" s="237"/>
      <c r="L407" s="359">
        <v>0.5</v>
      </c>
      <c r="M407" s="189">
        <f t="shared" si="12"/>
        <v>0.5</v>
      </c>
      <c r="O407" s="179"/>
      <c r="P407" s="194"/>
    </row>
    <row r="408" spans="1:16" ht="12.75" customHeight="1">
      <c r="A408" s="209" t="s">
        <v>174</v>
      </c>
      <c r="B408" s="211" t="s">
        <v>180</v>
      </c>
      <c r="C408" s="209" t="s">
        <v>45</v>
      </c>
      <c r="D408" s="307" t="s">
        <v>133</v>
      </c>
      <c r="E408" s="232" t="s">
        <v>27</v>
      </c>
      <c r="F408" s="233" t="s">
        <v>431</v>
      </c>
      <c r="G408" s="234" t="s">
        <v>432</v>
      </c>
      <c r="H408" s="234" t="s">
        <v>341</v>
      </c>
      <c r="I408" s="245"/>
      <c r="J408" s="237"/>
      <c r="K408" s="237"/>
      <c r="L408" s="237">
        <v>0.2</v>
      </c>
      <c r="M408" s="238">
        <f t="shared" si="12"/>
        <v>0.2</v>
      </c>
      <c r="O408" s="179"/>
      <c r="P408" s="194"/>
    </row>
    <row r="409" spans="1:16" ht="12.75" customHeight="1">
      <c r="A409" s="209" t="s">
        <v>174</v>
      </c>
      <c r="B409" s="211" t="s">
        <v>180</v>
      </c>
      <c r="C409" s="209" t="s">
        <v>45</v>
      </c>
      <c r="D409" s="307" t="s">
        <v>133</v>
      </c>
      <c r="E409" s="232" t="s">
        <v>79</v>
      </c>
      <c r="F409" s="233" t="s">
        <v>632</v>
      </c>
      <c r="G409" s="234" t="s">
        <v>432</v>
      </c>
      <c r="H409" s="234" t="s">
        <v>341</v>
      </c>
      <c r="I409" s="245"/>
      <c r="J409" s="237"/>
      <c r="K409" s="237"/>
      <c r="L409" s="237">
        <v>0.2</v>
      </c>
      <c r="M409" s="238">
        <f>SUM(I409:L409)</f>
        <v>0.2</v>
      </c>
      <c r="O409" s="179"/>
      <c r="P409" s="194"/>
    </row>
    <row r="410" spans="1:16" ht="12.75" customHeight="1">
      <c r="A410" s="209" t="s">
        <v>174</v>
      </c>
      <c r="B410" s="211" t="s">
        <v>180</v>
      </c>
      <c r="C410" s="209" t="s">
        <v>45</v>
      </c>
      <c r="D410" s="307" t="s">
        <v>133</v>
      </c>
      <c r="E410" s="232" t="s">
        <v>79</v>
      </c>
      <c r="F410" s="358" t="s">
        <v>808</v>
      </c>
      <c r="G410" s="234" t="s">
        <v>432</v>
      </c>
      <c r="H410" s="234" t="s">
        <v>341</v>
      </c>
      <c r="I410" s="245"/>
      <c r="J410" s="237"/>
      <c r="K410" s="237"/>
      <c r="L410" s="237">
        <v>0.2</v>
      </c>
      <c r="M410" s="238">
        <f>SUM(I410:L410)</f>
        <v>0.2</v>
      </c>
      <c r="O410" s="179"/>
      <c r="P410" s="194"/>
    </row>
    <row r="411" spans="1:16" ht="12.75" customHeight="1">
      <c r="A411" s="209" t="s">
        <v>174</v>
      </c>
      <c r="B411" s="211" t="s">
        <v>180</v>
      </c>
      <c r="C411" s="209" t="s">
        <v>45</v>
      </c>
      <c r="D411" s="307" t="s">
        <v>133</v>
      </c>
      <c r="E411" s="232" t="s">
        <v>79</v>
      </c>
      <c r="F411" s="358" t="s">
        <v>809</v>
      </c>
      <c r="G411" s="234" t="s">
        <v>432</v>
      </c>
      <c r="H411" s="234" t="s">
        <v>341</v>
      </c>
      <c r="I411" s="245"/>
      <c r="J411" s="237"/>
      <c r="K411" s="237"/>
      <c r="L411" s="237">
        <v>0.2</v>
      </c>
      <c r="M411" s="238">
        <f t="shared" si="12"/>
        <v>0.2</v>
      </c>
      <c r="O411" s="179"/>
      <c r="P411" s="194"/>
    </row>
    <row r="412" spans="1:16" ht="12.75" customHeight="1">
      <c r="A412" s="209" t="s">
        <v>174</v>
      </c>
      <c r="B412" s="211" t="s">
        <v>180</v>
      </c>
      <c r="C412" s="209" t="s">
        <v>45</v>
      </c>
      <c r="D412" s="232" t="s">
        <v>57</v>
      </c>
      <c r="E412" s="232" t="s">
        <v>79</v>
      </c>
      <c r="F412" s="233" t="s">
        <v>144</v>
      </c>
      <c r="G412" s="234" t="s">
        <v>186</v>
      </c>
      <c r="H412" s="234" t="s">
        <v>341</v>
      </c>
      <c r="I412" s="245"/>
      <c r="J412" s="237"/>
      <c r="K412" s="237"/>
      <c r="L412" s="237">
        <v>0.2</v>
      </c>
      <c r="M412" s="238">
        <f t="shared" si="12"/>
        <v>0.2</v>
      </c>
      <c r="O412" s="179"/>
      <c r="P412" s="194"/>
    </row>
    <row r="413" spans="1:16" s="21" customFormat="1" ht="25.5" customHeight="1">
      <c r="A413" s="209" t="s">
        <v>174</v>
      </c>
      <c r="B413" s="211" t="s">
        <v>180</v>
      </c>
      <c r="C413" s="209" t="s">
        <v>45</v>
      </c>
      <c r="D413" s="209" t="s">
        <v>47</v>
      </c>
      <c r="E413" s="232" t="s">
        <v>79</v>
      </c>
      <c r="F413" s="233" t="s">
        <v>775</v>
      </c>
      <c r="G413" s="234" t="s">
        <v>644</v>
      </c>
      <c r="H413" s="234" t="s">
        <v>341</v>
      </c>
      <c r="I413" s="245"/>
      <c r="J413" s="237"/>
      <c r="K413" s="237"/>
      <c r="L413" s="237">
        <v>0.2</v>
      </c>
      <c r="M413" s="238">
        <f t="shared" si="12"/>
        <v>0.2</v>
      </c>
      <c r="N413" s="6"/>
      <c r="O413" s="179"/>
      <c r="P413" s="194"/>
    </row>
    <row r="414" spans="1:17" ht="12">
      <c r="A414" s="209" t="s">
        <v>174</v>
      </c>
      <c r="B414" s="211" t="s">
        <v>180</v>
      </c>
      <c r="C414" s="209" t="s">
        <v>45</v>
      </c>
      <c r="D414" s="209" t="s">
        <v>52</v>
      </c>
      <c r="E414" s="232" t="s">
        <v>14</v>
      </c>
      <c r="F414" s="234" t="s">
        <v>182</v>
      </c>
      <c r="G414" s="234" t="s">
        <v>455</v>
      </c>
      <c r="H414" s="234" t="s">
        <v>341</v>
      </c>
      <c r="I414" s="245"/>
      <c r="J414" s="237"/>
      <c r="K414" s="237"/>
      <c r="L414" s="237">
        <v>0.25</v>
      </c>
      <c r="M414" s="238">
        <f t="shared" si="12"/>
        <v>0.25</v>
      </c>
      <c r="O414" s="179"/>
      <c r="P414" s="194"/>
      <c r="Q414" s="6" t="s">
        <v>213</v>
      </c>
    </row>
    <row r="415" spans="1:17" ht="25.5" customHeight="1">
      <c r="A415" s="209" t="s">
        <v>174</v>
      </c>
      <c r="B415" s="211" t="s">
        <v>180</v>
      </c>
      <c r="C415" s="209" t="s">
        <v>45</v>
      </c>
      <c r="D415" s="263" t="s">
        <v>52</v>
      </c>
      <c r="E415" s="232" t="s">
        <v>79</v>
      </c>
      <c r="F415" s="234" t="s">
        <v>582</v>
      </c>
      <c r="G415" s="234" t="s">
        <v>795</v>
      </c>
      <c r="H415" s="234" t="s">
        <v>341</v>
      </c>
      <c r="I415" s="245"/>
      <c r="J415" s="237"/>
      <c r="K415" s="237"/>
      <c r="L415" s="237">
        <v>0.2</v>
      </c>
      <c r="M415" s="238">
        <f t="shared" si="12"/>
        <v>0.2</v>
      </c>
      <c r="O415" s="179"/>
      <c r="P415" s="194"/>
      <c r="Q415" s="6"/>
    </row>
    <row r="416" spans="1:16" ht="12.75" customHeight="1">
      <c r="A416" s="209" t="s">
        <v>174</v>
      </c>
      <c r="B416" s="211" t="s">
        <v>180</v>
      </c>
      <c r="C416" s="209" t="s">
        <v>45</v>
      </c>
      <c r="D416" s="249" t="s">
        <v>283</v>
      </c>
      <c r="E416" s="232" t="s">
        <v>79</v>
      </c>
      <c r="F416" s="233" t="s">
        <v>282</v>
      </c>
      <c r="G416" s="358" t="s">
        <v>803</v>
      </c>
      <c r="H416" s="234" t="s">
        <v>341</v>
      </c>
      <c r="I416" s="245"/>
      <c r="J416" s="237"/>
      <c r="K416" s="237"/>
      <c r="L416" s="359">
        <v>0.3</v>
      </c>
      <c r="M416" s="189">
        <f>SUM(I416:L416)</f>
        <v>0.3</v>
      </c>
      <c r="O416" s="179"/>
      <c r="P416" s="194"/>
    </row>
    <row r="417" spans="1:16" ht="12.75" customHeight="1">
      <c r="A417" s="209" t="s">
        <v>174</v>
      </c>
      <c r="B417" s="211" t="s">
        <v>180</v>
      </c>
      <c r="C417" s="209" t="s">
        <v>45</v>
      </c>
      <c r="D417" s="209" t="s">
        <v>283</v>
      </c>
      <c r="E417" s="263" t="s">
        <v>79</v>
      </c>
      <c r="F417" s="385" t="s">
        <v>804</v>
      </c>
      <c r="G417" s="358" t="s">
        <v>806</v>
      </c>
      <c r="H417" s="234" t="s">
        <v>341</v>
      </c>
      <c r="I417" s="245"/>
      <c r="J417" s="237"/>
      <c r="K417" s="237"/>
      <c r="L417" s="359">
        <v>0.2</v>
      </c>
      <c r="M417" s="189">
        <f>SUM(I417:L417)</f>
        <v>0.2</v>
      </c>
      <c r="O417" s="179"/>
      <c r="P417" s="194"/>
    </row>
    <row r="418" spans="1:16" ht="12.75" customHeight="1">
      <c r="A418" s="209" t="s">
        <v>174</v>
      </c>
      <c r="B418" s="211" t="s">
        <v>180</v>
      </c>
      <c r="C418" s="209" t="s">
        <v>45</v>
      </c>
      <c r="D418" s="263" t="s">
        <v>283</v>
      </c>
      <c r="E418" s="263" t="s">
        <v>79</v>
      </c>
      <c r="F418" s="385" t="s">
        <v>805</v>
      </c>
      <c r="G418" s="358" t="s">
        <v>807</v>
      </c>
      <c r="H418" s="234" t="s">
        <v>341</v>
      </c>
      <c r="I418" s="245"/>
      <c r="J418" s="237"/>
      <c r="K418" s="237"/>
      <c r="L418" s="359">
        <v>0.2</v>
      </c>
      <c r="M418" s="189">
        <f t="shared" si="12"/>
        <v>0.2</v>
      </c>
      <c r="O418" s="179"/>
      <c r="P418" s="194"/>
    </row>
    <row r="419" spans="1:17" ht="12">
      <c r="A419" s="209" t="s">
        <v>174</v>
      </c>
      <c r="B419" s="211" t="s">
        <v>180</v>
      </c>
      <c r="C419" s="209" t="s">
        <v>45</v>
      </c>
      <c r="D419" s="249" t="s">
        <v>471</v>
      </c>
      <c r="E419" s="249" t="s">
        <v>14</v>
      </c>
      <c r="F419" s="233" t="s">
        <v>472</v>
      </c>
      <c r="G419" s="234" t="s">
        <v>675</v>
      </c>
      <c r="H419" s="234" t="s">
        <v>341</v>
      </c>
      <c r="I419" s="245"/>
      <c r="J419" s="237"/>
      <c r="K419" s="237"/>
      <c r="L419" s="237">
        <v>0.25</v>
      </c>
      <c r="M419" s="238">
        <f t="shared" si="12"/>
        <v>0.25</v>
      </c>
      <c r="O419" s="179"/>
      <c r="P419" s="194"/>
      <c r="Q419" s="6" t="s">
        <v>213</v>
      </c>
    </row>
    <row r="420" spans="1:16" ht="12.75" customHeight="1">
      <c r="A420" s="209" t="s">
        <v>174</v>
      </c>
      <c r="B420" s="211" t="s">
        <v>180</v>
      </c>
      <c r="C420" s="253" t="s">
        <v>45</v>
      </c>
      <c r="D420" s="254" t="s">
        <v>64</v>
      </c>
      <c r="E420" s="254" t="s">
        <v>44</v>
      </c>
      <c r="F420" s="255" t="s">
        <v>44</v>
      </c>
      <c r="G420" s="256"/>
      <c r="H420" s="257"/>
      <c r="I420" s="258"/>
      <c r="J420" s="259"/>
      <c r="K420" s="259"/>
      <c r="L420" s="259">
        <f>SUM(L389:L419)</f>
        <v>6.800000000000002</v>
      </c>
      <c r="M420" s="260">
        <f t="shared" si="12"/>
        <v>6.800000000000002</v>
      </c>
      <c r="O420" s="182"/>
      <c r="P420" s="196"/>
    </row>
    <row r="421" spans="1:16" ht="12.75" customHeight="1">
      <c r="A421" s="209" t="s">
        <v>174</v>
      </c>
      <c r="B421" s="265" t="s">
        <v>180</v>
      </c>
      <c r="C421" s="266" t="s">
        <v>65</v>
      </c>
      <c r="D421" s="266" t="s">
        <v>44</v>
      </c>
      <c r="E421" s="266" t="s">
        <v>44</v>
      </c>
      <c r="F421" s="255" t="s">
        <v>44</v>
      </c>
      <c r="G421" s="256"/>
      <c r="H421" s="267"/>
      <c r="I421" s="268">
        <f>I388</f>
        <v>0</v>
      </c>
      <c r="J421" s="269">
        <f>J388</f>
        <v>1.15</v>
      </c>
      <c r="K421" s="269">
        <f>K388</f>
        <v>1.4</v>
      </c>
      <c r="L421" s="269">
        <f>L420</f>
        <v>6.800000000000002</v>
      </c>
      <c r="M421" s="270">
        <f t="shared" si="12"/>
        <v>9.350000000000001</v>
      </c>
      <c r="O421" s="183"/>
      <c r="P421" s="197"/>
    </row>
    <row r="422" spans="1:16" ht="19.5" customHeight="1">
      <c r="A422" s="309" t="s">
        <v>174</v>
      </c>
      <c r="B422" s="310" t="s">
        <v>88</v>
      </c>
      <c r="C422" s="311" t="s">
        <v>44</v>
      </c>
      <c r="D422" s="311" t="s">
        <v>44</v>
      </c>
      <c r="E422" s="311" t="s">
        <v>44</v>
      </c>
      <c r="F422" s="312" t="s">
        <v>44</v>
      </c>
      <c r="G422" s="313"/>
      <c r="H422" s="314"/>
      <c r="I422" s="315">
        <f>SUMIF($C$362:$C$421,"WBS L3 Total",I$362:I$421)</f>
        <v>0.3</v>
      </c>
      <c r="J422" s="316">
        <f>SUMIF($C$362:$C$421,"WBS L3 Total",J$362:J$421)</f>
        <v>1.3499999999999999</v>
      </c>
      <c r="K422" s="316">
        <f>SUMIF($C$362:$C$421,"WBS L3 Total",K$362:K$421)</f>
        <v>1.7</v>
      </c>
      <c r="L422" s="316">
        <f>SUMIF($C$362:$C$421,"WBS L3 Total",L$362:L$421)</f>
        <v>7.350000000000001</v>
      </c>
      <c r="M422" s="317">
        <f t="shared" si="12"/>
        <v>10.700000000000001</v>
      </c>
      <c r="N422" s="190"/>
      <c r="O422" s="187"/>
      <c r="P422" s="202"/>
    </row>
    <row r="423" spans="1:16" ht="25.5" customHeight="1">
      <c r="A423" s="209" t="s">
        <v>187</v>
      </c>
      <c r="B423" s="211" t="s">
        <v>188</v>
      </c>
      <c r="C423" s="209" t="s">
        <v>12</v>
      </c>
      <c r="D423" s="209" t="s">
        <v>715</v>
      </c>
      <c r="E423" s="209" t="s">
        <v>79</v>
      </c>
      <c r="F423" s="233" t="s">
        <v>717</v>
      </c>
      <c r="G423" s="234" t="s">
        <v>768</v>
      </c>
      <c r="H423" s="234" t="s">
        <v>342</v>
      </c>
      <c r="I423" s="245"/>
      <c r="J423" s="237"/>
      <c r="K423" s="237">
        <v>0.5</v>
      </c>
      <c r="L423" s="237"/>
      <c r="M423" s="238">
        <f t="shared" si="12"/>
        <v>0.5</v>
      </c>
      <c r="O423" s="179"/>
      <c r="P423" s="194"/>
    </row>
    <row r="424" spans="1:16" ht="25.5" customHeight="1">
      <c r="A424" s="209" t="s">
        <v>187</v>
      </c>
      <c r="B424" s="211" t="s">
        <v>188</v>
      </c>
      <c r="C424" s="209" t="s">
        <v>12</v>
      </c>
      <c r="D424" s="209" t="s">
        <v>715</v>
      </c>
      <c r="E424" s="209" t="s">
        <v>79</v>
      </c>
      <c r="F424" s="233" t="s">
        <v>770</v>
      </c>
      <c r="G424" s="234" t="s">
        <v>769</v>
      </c>
      <c r="H424" s="234" t="s">
        <v>342</v>
      </c>
      <c r="I424" s="245"/>
      <c r="J424" s="237"/>
      <c r="K424" s="237">
        <v>0.1</v>
      </c>
      <c r="L424" s="237"/>
      <c r="M424" s="238">
        <f t="shared" si="12"/>
        <v>0.1</v>
      </c>
      <c r="O424" s="179"/>
      <c r="P424" s="194"/>
    </row>
    <row r="425" spans="1:16" ht="25.5" customHeight="1">
      <c r="A425" s="209" t="s">
        <v>187</v>
      </c>
      <c r="B425" s="211" t="s">
        <v>188</v>
      </c>
      <c r="C425" s="209" t="s">
        <v>12</v>
      </c>
      <c r="D425" s="209" t="s">
        <v>715</v>
      </c>
      <c r="E425" s="209" t="s">
        <v>22</v>
      </c>
      <c r="F425" s="233" t="s">
        <v>594</v>
      </c>
      <c r="G425" s="234" t="s">
        <v>771</v>
      </c>
      <c r="H425" s="234" t="s">
        <v>342</v>
      </c>
      <c r="I425" s="245"/>
      <c r="J425" s="237"/>
      <c r="K425" s="237">
        <v>0.3</v>
      </c>
      <c r="L425" s="237"/>
      <c r="M425" s="238">
        <f t="shared" si="12"/>
        <v>0.3</v>
      </c>
      <c r="O425" s="179"/>
      <c r="P425" s="194"/>
    </row>
    <row r="426" spans="1:16" ht="25.5" customHeight="1">
      <c r="A426" s="209" t="s">
        <v>187</v>
      </c>
      <c r="B426" s="211" t="s">
        <v>188</v>
      </c>
      <c r="C426" s="209" t="s">
        <v>12</v>
      </c>
      <c r="D426" s="209" t="s">
        <v>530</v>
      </c>
      <c r="E426" s="209" t="s">
        <v>14</v>
      </c>
      <c r="F426" s="233" t="s">
        <v>613</v>
      </c>
      <c r="G426" s="234" t="s">
        <v>614</v>
      </c>
      <c r="H426" s="234" t="s">
        <v>342</v>
      </c>
      <c r="I426" s="245"/>
      <c r="J426" s="237"/>
      <c r="K426" s="237">
        <v>0.1</v>
      </c>
      <c r="L426" s="237"/>
      <c r="M426" s="238">
        <f t="shared" si="12"/>
        <v>0.1</v>
      </c>
      <c r="O426" s="179"/>
      <c r="P426" s="194"/>
    </row>
    <row r="427" spans="1:16" ht="25.5" customHeight="1">
      <c r="A427" s="209" t="s">
        <v>187</v>
      </c>
      <c r="B427" s="211" t="s">
        <v>188</v>
      </c>
      <c r="C427" s="209" t="s">
        <v>12</v>
      </c>
      <c r="D427" s="263" t="s">
        <v>530</v>
      </c>
      <c r="E427" s="263" t="s">
        <v>22</v>
      </c>
      <c r="F427" s="233" t="s">
        <v>615</v>
      </c>
      <c r="G427" s="234" t="s">
        <v>614</v>
      </c>
      <c r="H427" s="234" t="s">
        <v>342</v>
      </c>
      <c r="I427" s="245"/>
      <c r="J427" s="237"/>
      <c r="K427" s="237">
        <v>0.2</v>
      </c>
      <c r="L427" s="237"/>
      <c r="M427" s="238">
        <f>SUM(I427:L427)</f>
        <v>0.2</v>
      </c>
      <c r="O427" s="179"/>
      <c r="P427" s="194"/>
    </row>
    <row r="428" spans="1:16" ht="12">
      <c r="A428" s="209" t="s">
        <v>187</v>
      </c>
      <c r="B428" s="211" t="s">
        <v>188</v>
      </c>
      <c r="C428" s="209" t="s">
        <v>12</v>
      </c>
      <c r="D428" s="386" t="s">
        <v>796</v>
      </c>
      <c r="E428" s="387" t="s">
        <v>14</v>
      </c>
      <c r="F428" s="385" t="s">
        <v>797</v>
      </c>
      <c r="G428" s="358" t="s">
        <v>799</v>
      </c>
      <c r="H428" s="234" t="s">
        <v>342</v>
      </c>
      <c r="I428" s="245"/>
      <c r="J428" s="237"/>
      <c r="K428" s="359">
        <v>0.15</v>
      </c>
      <c r="L428" s="237"/>
      <c r="M428" s="189">
        <f>SUM(I428:L428)</f>
        <v>0.15</v>
      </c>
      <c r="O428" s="179"/>
      <c r="P428" s="194"/>
    </row>
    <row r="429" spans="1:16" ht="12">
      <c r="A429" s="209" t="s">
        <v>187</v>
      </c>
      <c r="B429" s="211" t="s">
        <v>188</v>
      </c>
      <c r="C429" s="209" t="s">
        <v>12</v>
      </c>
      <c r="D429" s="388" t="s">
        <v>796</v>
      </c>
      <c r="E429" s="386" t="s">
        <v>79</v>
      </c>
      <c r="F429" s="385" t="s">
        <v>798</v>
      </c>
      <c r="G429" s="358" t="s">
        <v>799</v>
      </c>
      <c r="H429" s="234" t="s">
        <v>342</v>
      </c>
      <c r="I429" s="245"/>
      <c r="J429" s="237"/>
      <c r="K429" s="359">
        <v>0.2</v>
      </c>
      <c r="L429" s="237"/>
      <c r="M429" s="189">
        <f t="shared" si="12"/>
        <v>0.2</v>
      </c>
      <c r="O429" s="179"/>
      <c r="P429" s="194"/>
    </row>
    <row r="430" spans="1:16" ht="24.75">
      <c r="A430" s="209" t="s">
        <v>187</v>
      </c>
      <c r="B430" s="211" t="s">
        <v>188</v>
      </c>
      <c r="C430" s="209" t="s">
        <v>12</v>
      </c>
      <c r="D430" s="232" t="s">
        <v>565</v>
      </c>
      <c r="E430" s="232" t="s">
        <v>14</v>
      </c>
      <c r="F430" s="233" t="s">
        <v>564</v>
      </c>
      <c r="G430" s="234" t="s">
        <v>689</v>
      </c>
      <c r="H430" s="234" t="s">
        <v>342</v>
      </c>
      <c r="I430" s="245"/>
      <c r="J430" s="237"/>
      <c r="K430" s="237">
        <v>0.15</v>
      </c>
      <c r="L430" s="237"/>
      <c r="M430" s="238">
        <f t="shared" si="12"/>
        <v>0.15</v>
      </c>
      <c r="O430" s="179"/>
      <c r="P430" s="194"/>
    </row>
    <row r="431" spans="1:16" ht="37.5">
      <c r="A431" s="209" t="s">
        <v>187</v>
      </c>
      <c r="B431" s="211" t="s">
        <v>188</v>
      </c>
      <c r="C431" s="209" t="s">
        <v>12</v>
      </c>
      <c r="D431" s="232" t="s">
        <v>565</v>
      </c>
      <c r="E431" s="232" t="s">
        <v>79</v>
      </c>
      <c r="F431" s="233" t="s">
        <v>566</v>
      </c>
      <c r="G431" s="234" t="s">
        <v>567</v>
      </c>
      <c r="H431" s="234" t="s">
        <v>342</v>
      </c>
      <c r="I431" s="245"/>
      <c r="J431" s="237"/>
      <c r="K431" s="237">
        <v>0.4</v>
      </c>
      <c r="L431" s="237"/>
      <c r="M431" s="238">
        <f t="shared" si="12"/>
        <v>0.4</v>
      </c>
      <c r="O431" s="179"/>
      <c r="P431" s="194"/>
    </row>
    <row r="432" spans="1:16" ht="12.75" customHeight="1">
      <c r="A432" s="209" t="s">
        <v>187</v>
      </c>
      <c r="B432" s="211" t="s">
        <v>188</v>
      </c>
      <c r="C432" s="209" t="s">
        <v>12</v>
      </c>
      <c r="D432" s="232" t="s">
        <v>116</v>
      </c>
      <c r="E432" s="232" t="s">
        <v>14</v>
      </c>
      <c r="F432" s="233" t="s">
        <v>189</v>
      </c>
      <c r="G432" s="234" t="s">
        <v>190</v>
      </c>
      <c r="H432" s="234" t="s">
        <v>342</v>
      </c>
      <c r="I432" s="245"/>
      <c r="J432" s="237"/>
      <c r="K432" s="237">
        <v>0.15</v>
      </c>
      <c r="L432" s="237"/>
      <c r="M432" s="238">
        <f t="shared" si="12"/>
        <v>0.15</v>
      </c>
      <c r="O432" s="179"/>
      <c r="P432" s="194"/>
    </row>
    <row r="433" spans="1:16" ht="12.75" customHeight="1">
      <c r="A433" s="209" t="s">
        <v>187</v>
      </c>
      <c r="B433" s="211" t="s">
        <v>188</v>
      </c>
      <c r="C433" s="209" t="s">
        <v>12</v>
      </c>
      <c r="D433" s="209" t="s">
        <v>116</v>
      </c>
      <c r="E433" s="209" t="s">
        <v>27</v>
      </c>
      <c r="F433" s="233" t="s">
        <v>280</v>
      </c>
      <c r="G433" s="234" t="s">
        <v>191</v>
      </c>
      <c r="H433" s="234" t="s">
        <v>342</v>
      </c>
      <c r="I433" s="245"/>
      <c r="J433" s="237"/>
      <c r="K433" s="237">
        <v>0.15</v>
      </c>
      <c r="L433" s="237"/>
      <c r="M433" s="238">
        <f t="shared" si="12"/>
        <v>0.15</v>
      </c>
      <c r="O433" s="179"/>
      <c r="P433" s="194"/>
    </row>
    <row r="434" spans="1:16" ht="12.75" customHeight="1">
      <c r="A434" s="209" t="s">
        <v>187</v>
      </c>
      <c r="B434" s="210" t="s">
        <v>188</v>
      </c>
      <c r="C434" s="210" t="s">
        <v>12</v>
      </c>
      <c r="D434" s="232" t="s">
        <v>83</v>
      </c>
      <c r="E434" s="233" t="s">
        <v>22</v>
      </c>
      <c r="F434" s="234" t="s">
        <v>444</v>
      </c>
      <c r="G434" s="234" t="s">
        <v>445</v>
      </c>
      <c r="H434" s="234" t="s">
        <v>342</v>
      </c>
      <c r="I434" s="245"/>
      <c r="J434" s="248"/>
      <c r="K434" s="248">
        <v>0.05</v>
      </c>
      <c r="L434" s="248"/>
      <c r="M434" s="238">
        <f t="shared" si="12"/>
        <v>0.05</v>
      </c>
      <c r="O434" s="179"/>
      <c r="P434" s="194"/>
    </row>
    <row r="435" spans="1:16" ht="25.5" customHeight="1">
      <c r="A435" s="209" t="s">
        <v>187</v>
      </c>
      <c r="B435" s="210" t="s">
        <v>188</v>
      </c>
      <c r="C435" s="210" t="s">
        <v>12</v>
      </c>
      <c r="D435" s="232" t="s">
        <v>119</v>
      </c>
      <c r="E435" s="233" t="s">
        <v>79</v>
      </c>
      <c r="F435" s="233" t="s">
        <v>244</v>
      </c>
      <c r="G435" s="234" t="s">
        <v>436</v>
      </c>
      <c r="H435" s="318" t="s">
        <v>260</v>
      </c>
      <c r="I435" s="245"/>
      <c r="J435" s="248">
        <v>0.15</v>
      </c>
      <c r="K435" s="248"/>
      <c r="L435" s="248"/>
      <c r="M435" s="238">
        <f t="shared" si="12"/>
        <v>0.15</v>
      </c>
      <c r="O435" s="179"/>
      <c r="P435" s="194"/>
    </row>
    <row r="436" spans="1:16" ht="37.5">
      <c r="A436" s="209" t="s">
        <v>187</v>
      </c>
      <c r="B436" s="211" t="s">
        <v>188</v>
      </c>
      <c r="C436" s="209" t="s">
        <v>12</v>
      </c>
      <c r="D436" s="232" t="s">
        <v>24</v>
      </c>
      <c r="E436" s="232" t="s">
        <v>27</v>
      </c>
      <c r="F436" s="233" t="s">
        <v>28</v>
      </c>
      <c r="G436" s="234" t="s">
        <v>192</v>
      </c>
      <c r="H436" s="234" t="s">
        <v>208</v>
      </c>
      <c r="I436" s="319">
        <v>0.375</v>
      </c>
      <c r="J436" s="237"/>
      <c r="K436" s="237"/>
      <c r="L436" s="237"/>
      <c r="M436" s="238">
        <f t="shared" si="12"/>
        <v>0.375</v>
      </c>
      <c r="O436" s="179"/>
      <c r="P436" s="194"/>
    </row>
    <row r="437" spans="1:16" ht="24.75" customHeight="1">
      <c r="A437" s="209" t="s">
        <v>187</v>
      </c>
      <c r="B437" s="211" t="s">
        <v>188</v>
      </c>
      <c r="C437" s="209" t="s">
        <v>12</v>
      </c>
      <c r="D437" s="261" t="s">
        <v>30</v>
      </c>
      <c r="E437" s="281" t="s">
        <v>22</v>
      </c>
      <c r="F437" s="233" t="s">
        <v>276</v>
      </c>
      <c r="G437" s="234" t="s">
        <v>623</v>
      </c>
      <c r="H437" s="234" t="s">
        <v>260</v>
      </c>
      <c r="I437" s="245"/>
      <c r="J437" s="359">
        <v>0.25</v>
      </c>
      <c r="K437" s="237"/>
      <c r="L437" s="237"/>
      <c r="M437" s="189">
        <f t="shared" si="12"/>
        <v>0.25</v>
      </c>
      <c r="O437" s="179"/>
      <c r="P437" s="194"/>
    </row>
    <row r="438" spans="1:16" ht="25.5" customHeight="1">
      <c r="A438" s="209" t="s">
        <v>187</v>
      </c>
      <c r="B438" s="211" t="s">
        <v>188</v>
      </c>
      <c r="C438" s="209" t="s">
        <v>12</v>
      </c>
      <c r="D438" s="209" t="s">
        <v>30</v>
      </c>
      <c r="E438" s="209" t="s">
        <v>79</v>
      </c>
      <c r="F438" s="233" t="s">
        <v>423</v>
      </c>
      <c r="G438" s="234" t="s">
        <v>636</v>
      </c>
      <c r="H438" s="234" t="s">
        <v>260</v>
      </c>
      <c r="I438" s="245"/>
      <c r="J438" s="237">
        <v>0.1</v>
      </c>
      <c r="K438" s="237"/>
      <c r="L438" s="237"/>
      <c r="M438" s="238">
        <f t="shared" si="12"/>
        <v>0.1</v>
      </c>
      <c r="O438" s="179"/>
      <c r="P438" s="194"/>
    </row>
    <row r="439" spans="1:16" ht="37.5">
      <c r="A439" s="209" t="s">
        <v>187</v>
      </c>
      <c r="B439" s="211" t="s">
        <v>188</v>
      </c>
      <c r="C439" s="209" t="s">
        <v>12</v>
      </c>
      <c r="D439" s="232" t="s">
        <v>37</v>
      </c>
      <c r="E439" s="232" t="s">
        <v>27</v>
      </c>
      <c r="F439" s="233" t="s">
        <v>193</v>
      </c>
      <c r="G439" s="234" t="s">
        <v>192</v>
      </c>
      <c r="H439" s="234" t="s">
        <v>208</v>
      </c>
      <c r="I439" s="245">
        <v>0.4</v>
      </c>
      <c r="J439" s="237"/>
      <c r="K439" s="237"/>
      <c r="L439" s="237"/>
      <c r="M439" s="238">
        <f t="shared" si="12"/>
        <v>0.4</v>
      </c>
      <c r="O439" s="179"/>
      <c r="P439" s="194"/>
    </row>
    <row r="440" spans="1:16" ht="12.75" customHeight="1">
      <c r="A440" s="209" t="s">
        <v>187</v>
      </c>
      <c r="B440" s="235" t="s">
        <v>188</v>
      </c>
      <c r="C440" s="209" t="s">
        <v>12</v>
      </c>
      <c r="D440" s="209" t="s">
        <v>37</v>
      </c>
      <c r="E440" s="232" t="s">
        <v>27</v>
      </c>
      <c r="F440" s="233" t="s">
        <v>225</v>
      </c>
      <c r="G440" s="234" t="s">
        <v>226</v>
      </c>
      <c r="H440" s="234" t="s">
        <v>208</v>
      </c>
      <c r="I440" s="245">
        <v>0.25</v>
      </c>
      <c r="J440" s="237"/>
      <c r="K440" s="237"/>
      <c r="L440" s="237"/>
      <c r="M440" s="238">
        <f t="shared" si="12"/>
        <v>0.25</v>
      </c>
      <c r="O440" s="179"/>
      <c r="P440" s="194"/>
    </row>
    <row r="441" spans="1:16" ht="12.75" customHeight="1">
      <c r="A441" s="209" t="s">
        <v>187</v>
      </c>
      <c r="B441" s="211" t="s">
        <v>188</v>
      </c>
      <c r="C441" s="209" t="s">
        <v>12</v>
      </c>
      <c r="D441" s="209" t="s">
        <v>37</v>
      </c>
      <c r="E441" s="232" t="s">
        <v>79</v>
      </c>
      <c r="F441" s="233" t="s">
        <v>297</v>
      </c>
      <c r="G441" s="234" t="s">
        <v>489</v>
      </c>
      <c r="H441" s="234" t="s">
        <v>260</v>
      </c>
      <c r="I441" s="245"/>
      <c r="J441" s="237">
        <v>0.2</v>
      </c>
      <c r="K441" s="237"/>
      <c r="L441" s="237"/>
      <c r="M441" s="238">
        <f t="shared" si="12"/>
        <v>0.2</v>
      </c>
      <c r="O441" s="179"/>
      <c r="P441" s="194"/>
    </row>
    <row r="442" spans="1:17" ht="24.75" customHeight="1">
      <c r="A442" s="209" t="s">
        <v>187</v>
      </c>
      <c r="B442" s="211" t="s">
        <v>188</v>
      </c>
      <c r="C442" s="209" t="s">
        <v>12</v>
      </c>
      <c r="D442" s="209" t="s">
        <v>37</v>
      </c>
      <c r="E442" s="232" t="s">
        <v>737</v>
      </c>
      <c r="F442" s="234" t="s">
        <v>154</v>
      </c>
      <c r="G442" s="234" t="s">
        <v>735</v>
      </c>
      <c r="H442" s="234" t="s">
        <v>208</v>
      </c>
      <c r="I442" s="245">
        <v>0.25</v>
      </c>
      <c r="J442" s="237"/>
      <c r="K442" s="237"/>
      <c r="L442" s="237"/>
      <c r="M442" s="238">
        <f t="shared" si="12"/>
        <v>0.25</v>
      </c>
      <c r="O442" s="179"/>
      <c r="P442" s="194"/>
      <c r="Q442" s="6" t="s">
        <v>213</v>
      </c>
    </row>
    <row r="443" spans="1:16" ht="12.75" customHeight="1">
      <c r="A443" s="209" t="s">
        <v>187</v>
      </c>
      <c r="B443" s="211" t="s">
        <v>188</v>
      </c>
      <c r="C443" s="253" t="s">
        <v>12</v>
      </c>
      <c r="D443" s="254" t="s">
        <v>43</v>
      </c>
      <c r="E443" s="254" t="s">
        <v>44</v>
      </c>
      <c r="F443" s="255" t="s">
        <v>44</v>
      </c>
      <c r="G443" s="256"/>
      <c r="H443" s="257"/>
      <c r="I443" s="258">
        <f>SUM(I423:I442)</f>
        <v>1.275</v>
      </c>
      <c r="J443" s="259">
        <f>SUM(J423:J442)</f>
        <v>0.7</v>
      </c>
      <c r="K443" s="259">
        <f>SUM(K423:K442)</f>
        <v>2.4499999999999993</v>
      </c>
      <c r="L443" s="259"/>
      <c r="M443" s="260">
        <f t="shared" si="12"/>
        <v>4.424999999999999</v>
      </c>
      <c r="O443" s="182"/>
      <c r="P443" s="196"/>
    </row>
    <row r="444" spans="1:16" ht="38.25" customHeight="1">
      <c r="A444" s="209" t="s">
        <v>187</v>
      </c>
      <c r="B444" s="211" t="s">
        <v>188</v>
      </c>
      <c r="C444" s="232" t="s">
        <v>45</v>
      </c>
      <c r="D444" s="232" t="s">
        <v>133</v>
      </c>
      <c r="E444" s="232" t="s">
        <v>79</v>
      </c>
      <c r="F444" s="233" t="s">
        <v>666</v>
      </c>
      <c r="G444" s="234" t="s">
        <v>430</v>
      </c>
      <c r="H444" s="234" t="s">
        <v>341</v>
      </c>
      <c r="I444" s="245"/>
      <c r="J444" s="237"/>
      <c r="K444" s="237"/>
      <c r="L444" s="237">
        <v>0.5</v>
      </c>
      <c r="M444" s="238">
        <f t="shared" si="12"/>
        <v>0.5</v>
      </c>
      <c r="O444" s="179"/>
      <c r="P444" s="194"/>
    </row>
    <row r="445" spans="1:16" ht="24.75">
      <c r="A445" s="209" t="s">
        <v>187</v>
      </c>
      <c r="B445" s="211" t="s">
        <v>188</v>
      </c>
      <c r="C445" s="232" t="s">
        <v>45</v>
      </c>
      <c r="D445" s="232" t="s">
        <v>133</v>
      </c>
      <c r="E445" s="232" t="s">
        <v>79</v>
      </c>
      <c r="F445" s="358" t="s">
        <v>810</v>
      </c>
      <c r="G445" s="358" t="s">
        <v>811</v>
      </c>
      <c r="H445" s="234" t="s">
        <v>341</v>
      </c>
      <c r="I445" s="245"/>
      <c r="J445" s="237"/>
      <c r="K445" s="237"/>
      <c r="L445" s="359">
        <v>0.5</v>
      </c>
      <c r="M445" s="189">
        <f>SUM(I445:L445)</f>
        <v>0.5</v>
      </c>
      <c r="O445" s="179"/>
      <c r="P445" s="194"/>
    </row>
    <row r="446" spans="1:16" ht="12.75" customHeight="1">
      <c r="A446" s="209" t="s">
        <v>187</v>
      </c>
      <c r="B446" s="211" t="s">
        <v>188</v>
      </c>
      <c r="C446" s="209" t="s">
        <v>45</v>
      </c>
      <c r="D446" s="209" t="s">
        <v>283</v>
      </c>
      <c r="E446" s="209" t="s">
        <v>22</v>
      </c>
      <c r="F446" s="233" t="s">
        <v>628</v>
      </c>
      <c r="G446" s="234" t="s">
        <v>688</v>
      </c>
      <c r="H446" s="234" t="s">
        <v>341</v>
      </c>
      <c r="I446" s="245"/>
      <c r="J446" s="237"/>
      <c r="K446" s="237"/>
      <c r="L446" s="237">
        <v>0.2</v>
      </c>
      <c r="M446" s="238">
        <f t="shared" si="12"/>
        <v>0.2</v>
      </c>
      <c r="O446" s="179"/>
      <c r="P446" s="194"/>
    </row>
    <row r="447" spans="1:16" ht="12.75" customHeight="1">
      <c r="A447" s="209" t="s">
        <v>187</v>
      </c>
      <c r="B447" s="211" t="s">
        <v>188</v>
      </c>
      <c r="C447" s="209" t="s">
        <v>45</v>
      </c>
      <c r="D447" s="209" t="s">
        <v>49</v>
      </c>
      <c r="E447" s="209" t="s">
        <v>79</v>
      </c>
      <c r="F447" s="233" t="s">
        <v>254</v>
      </c>
      <c r="G447" s="234" t="s">
        <v>255</v>
      </c>
      <c r="H447" s="234" t="s">
        <v>341</v>
      </c>
      <c r="I447" s="245"/>
      <c r="J447" s="237"/>
      <c r="K447" s="237"/>
      <c r="L447" s="237">
        <v>0.15</v>
      </c>
      <c r="M447" s="238">
        <f t="shared" si="12"/>
        <v>0.15</v>
      </c>
      <c r="O447" s="179"/>
      <c r="P447" s="194"/>
    </row>
    <row r="448" spans="1:16" ht="24.75">
      <c r="A448" s="209" t="s">
        <v>187</v>
      </c>
      <c r="B448" s="211" t="s">
        <v>188</v>
      </c>
      <c r="C448" s="209" t="s">
        <v>45</v>
      </c>
      <c r="D448" s="209" t="s">
        <v>77</v>
      </c>
      <c r="E448" s="232" t="s">
        <v>79</v>
      </c>
      <c r="F448" s="233" t="s">
        <v>80</v>
      </c>
      <c r="G448" s="234" t="s">
        <v>195</v>
      </c>
      <c r="H448" s="234" t="s">
        <v>341</v>
      </c>
      <c r="I448" s="245"/>
      <c r="J448" s="237"/>
      <c r="K448" s="237"/>
      <c r="L448" s="237">
        <v>0.4</v>
      </c>
      <c r="M448" s="238">
        <f t="shared" si="12"/>
        <v>0.4</v>
      </c>
      <c r="O448" s="179"/>
      <c r="P448" s="194"/>
    </row>
    <row r="449" spans="1:17" ht="24.75">
      <c r="A449" s="209" t="s">
        <v>187</v>
      </c>
      <c r="B449" s="211" t="s">
        <v>188</v>
      </c>
      <c r="C449" s="209" t="s">
        <v>45</v>
      </c>
      <c r="D449" s="232" t="s">
        <v>63</v>
      </c>
      <c r="E449" s="232" t="s">
        <v>14</v>
      </c>
      <c r="F449" s="233" t="s">
        <v>272</v>
      </c>
      <c r="G449" s="234" t="s">
        <v>274</v>
      </c>
      <c r="H449" s="234" t="s">
        <v>341</v>
      </c>
      <c r="I449" s="245"/>
      <c r="J449" s="237"/>
      <c r="K449" s="237"/>
      <c r="L449" s="237">
        <v>0.1</v>
      </c>
      <c r="M449" s="238">
        <f t="shared" si="12"/>
        <v>0.1</v>
      </c>
      <c r="O449" s="179"/>
      <c r="P449" s="194"/>
      <c r="Q449" s="1"/>
    </row>
    <row r="450" spans="1:16" ht="25.5" customHeight="1">
      <c r="A450" s="209" t="s">
        <v>187</v>
      </c>
      <c r="B450" s="211" t="s">
        <v>188</v>
      </c>
      <c r="C450" s="209" t="s">
        <v>45</v>
      </c>
      <c r="D450" s="209" t="s">
        <v>63</v>
      </c>
      <c r="E450" s="232" t="s">
        <v>79</v>
      </c>
      <c r="F450" s="233" t="s">
        <v>273</v>
      </c>
      <c r="G450" s="234" t="s">
        <v>458</v>
      </c>
      <c r="H450" s="234" t="s">
        <v>341</v>
      </c>
      <c r="I450" s="245"/>
      <c r="J450" s="237"/>
      <c r="K450" s="237"/>
      <c r="L450" s="237">
        <v>0.1</v>
      </c>
      <c r="M450" s="238">
        <f t="shared" si="12"/>
        <v>0.1</v>
      </c>
      <c r="O450" s="179"/>
      <c r="P450" s="194"/>
    </row>
    <row r="451" spans="1:16" ht="25.5" customHeight="1">
      <c r="A451" s="209" t="s">
        <v>187</v>
      </c>
      <c r="B451" s="211" t="s">
        <v>188</v>
      </c>
      <c r="C451" s="209" t="s">
        <v>45</v>
      </c>
      <c r="D451" s="232" t="s">
        <v>471</v>
      </c>
      <c r="E451" s="243" t="s">
        <v>79</v>
      </c>
      <c r="F451" s="233" t="s">
        <v>245</v>
      </c>
      <c r="G451" s="234" t="s">
        <v>505</v>
      </c>
      <c r="H451" s="234" t="s">
        <v>341</v>
      </c>
      <c r="I451" s="245"/>
      <c r="J451" s="237"/>
      <c r="K451" s="237"/>
      <c r="L451" s="237">
        <v>0.15</v>
      </c>
      <c r="M451" s="238">
        <f aca="true" t="shared" si="13" ref="M451:M456">SUM(I451:L451)</f>
        <v>0.15</v>
      </c>
      <c r="O451" s="179"/>
      <c r="P451" s="194"/>
    </row>
    <row r="452" spans="1:16" ht="12.75" customHeight="1">
      <c r="A452" s="209" t="s">
        <v>187</v>
      </c>
      <c r="B452" s="211" t="s">
        <v>188</v>
      </c>
      <c r="C452" s="209" t="s">
        <v>45</v>
      </c>
      <c r="D452" s="252" t="s">
        <v>471</v>
      </c>
      <c r="E452" s="252" t="s">
        <v>79</v>
      </c>
      <c r="F452" s="233" t="s">
        <v>245</v>
      </c>
      <c r="G452" s="234" t="s">
        <v>506</v>
      </c>
      <c r="H452" s="234" t="s">
        <v>341</v>
      </c>
      <c r="I452" s="245"/>
      <c r="J452" s="237"/>
      <c r="K452" s="237"/>
      <c r="L452" s="237">
        <v>0.1</v>
      </c>
      <c r="M452" s="238">
        <f t="shared" si="13"/>
        <v>0.1</v>
      </c>
      <c r="O452" s="179"/>
      <c r="P452" s="194"/>
    </row>
    <row r="453" spans="1:16" ht="25.5" customHeight="1">
      <c r="A453" s="209" t="s">
        <v>187</v>
      </c>
      <c r="B453" s="211" t="s">
        <v>188</v>
      </c>
      <c r="C453" s="209" t="s">
        <v>45</v>
      </c>
      <c r="D453" s="209" t="s">
        <v>471</v>
      </c>
      <c r="E453" s="209" t="s">
        <v>79</v>
      </c>
      <c r="F453" s="233" t="s">
        <v>473</v>
      </c>
      <c r="G453" s="234" t="s">
        <v>507</v>
      </c>
      <c r="H453" s="234" t="s">
        <v>341</v>
      </c>
      <c r="I453" s="245"/>
      <c r="J453" s="237"/>
      <c r="K453" s="237"/>
      <c r="L453" s="237">
        <v>0.15</v>
      </c>
      <c r="M453" s="238">
        <f t="shared" si="13"/>
        <v>0.15</v>
      </c>
      <c r="O453" s="179"/>
      <c r="P453" s="194"/>
    </row>
    <row r="454" spans="1:16" ht="24.75">
      <c r="A454" s="209" t="s">
        <v>187</v>
      </c>
      <c r="B454" s="211" t="s">
        <v>188</v>
      </c>
      <c r="C454" s="209" t="s">
        <v>45</v>
      </c>
      <c r="D454" s="232" t="s">
        <v>461</v>
      </c>
      <c r="E454" s="232" t="s">
        <v>79</v>
      </c>
      <c r="F454" s="233" t="s">
        <v>484</v>
      </c>
      <c r="G454" s="234" t="s">
        <v>485</v>
      </c>
      <c r="H454" s="234" t="s">
        <v>341</v>
      </c>
      <c r="I454" s="245"/>
      <c r="J454" s="237"/>
      <c r="K454" s="237"/>
      <c r="L454" s="237">
        <v>0.05</v>
      </c>
      <c r="M454" s="238">
        <f t="shared" si="13"/>
        <v>0.05</v>
      </c>
      <c r="O454" s="179"/>
      <c r="P454" s="194"/>
    </row>
    <row r="455" spans="1:16" ht="12.75" customHeight="1">
      <c r="A455" s="209" t="s">
        <v>187</v>
      </c>
      <c r="B455" s="211" t="s">
        <v>188</v>
      </c>
      <c r="C455" s="209" t="s">
        <v>45</v>
      </c>
      <c r="D455" s="209" t="s">
        <v>461</v>
      </c>
      <c r="E455" s="232" t="s">
        <v>79</v>
      </c>
      <c r="F455" s="233" t="s">
        <v>584</v>
      </c>
      <c r="G455" s="234" t="s">
        <v>691</v>
      </c>
      <c r="H455" s="234" t="s">
        <v>341</v>
      </c>
      <c r="I455" s="245"/>
      <c r="J455" s="237"/>
      <c r="K455" s="237"/>
      <c r="L455" s="237">
        <v>0.2</v>
      </c>
      <c r="M455" s="238">
        <f t="shared" si="13"/>
        <v>0.2</v>
      </c>
      <c r="O455" s="179"/>
      <c r="P455" s="194"/>
    </row>
    <row r="456" spans="1:16" ht="24.75" customHeight="1">
      <c r="A456" s="209" t="s">
        <v>187</v>
      </c>
      <c r="B456" s="211" t="s">
        <v>188</v>
      </c>
      <c r="C456" s="209" t="s">
        <v>45</v>
      </c>
      <c r="D456" s="209" t="s">
        <v>461</v>
      </c>
      <c r="E456" s="232" t="s">
        <v>79</v>
      </c>
      <c r="F456" s="233" t="s">
        <v>692</v>
      </c>
      <c r="G456" s="234" t="s">
        <v>693</v>
      </c>
      <c r="H456" s="234" t="s">
        <v>341</v>
      </c>
      <c r="I456" s="245"/>
      <c r="J456" s="237"/>
      <c r="K456" s="237"/>
      <c r="L456" s="237">
        <v>0.4</v>
      </c>
      <c r="M456" s="238">
        <f t="shared" si="13"/>
        <v>0.4</v>
      </c>
      <c r="O456" s="179"/>
      <c r="P456" s="194"/>
    </row>
    <row r="457" spans="1:16" ht="15.75" customHeight="1">
      <c r="A457" s="209" t="s">
        <v>187</v>
      </c>
      <c r="B457" s="211" t="s">
        <v>188</v>
      </c>
      <c r="C457" s="209" t="s">
        <v>45</v>
      </c>
      <c r="D457" s="279" t="s">
        <v>60</v>
      </c>
      <c r="E457" s="279" t="s">
        <v>14</v>
      </c>
      <c r="F457" s="233" t="s">
        <v>62</v>
      </c>
      <c r="G457" s="234" t="s">
        <v>317</v>
      </c>
      <c r="H457" s="234" t="s">
        <v>341</v>
      </c>
      <c r="I457" s="245"/>
      <c r="J457" s="237"/>
      <c r="K457" s="237"/>
      <c r="L457" s="237">
        <v>0.05</v>
      </c>
      <c r="M457" s="238">
        <f aca="true" t="shared" si="14" ref="M457:M492">SUM(I457:L457)</f>
        <v>0.05</v>
      </c>
      <c r="O457" s="179"/>
      <c r="P457" s="194"/>
    </row>
    <row r="458" spans="1:16" ht="25.5" customHeight="1">
      <c r="A458" s="209" t="s">
        <v>187</v>
      </c>
      <c r="B458" s="211" t="s">
        <v>188</v>
      </c>
      <c r="C458" s="209" t="s">
        <v>45</v>
      </c>
      <c r="D458" s="294" t="s">
        <v>47</v>
      </c>
      <c r="E458" s="252" t="s">
        <v>79</v>
      </c>
      <c r="F458" s="233" t="s">
        <v>257</v>
      </c>
      <c r="G458" s="234" t="s">
        <v>641</v>
      </c>
      <c r="H458" s="234" t="s">
        <v>341</v>
      </c>
      <c r="I458" s="245"/>
      <c r="J458" s="237"/>
      <c r="K458" s="237"/>
      <c r="L458" s="359">
        <v>0.05</v>
      </c>
      <c r="M458" s="189">
        <f>SUM(I458:L458)</f>
        <v>0.05</v>
      </c>
      <c r="O458" s="179"/>
      <c r="P458" s="194"/>
    </row>
    <row r="459" spans="1:16" s="21" customFormat="1" ht="25.5" customHeight="1">
      <c r="A459" s="209" t="s">
        <v>187</v>
      </c>
      <c r="B459" s="211" t="s">
        <v>188</v>
      </c>
      <c r="C459" s="209" t="s">
        <v>45</v>
      </c>
      <c r="D459" s="209" t="s">
        <v>47</v>
      </c>
      <c r="E459" s="232" t="s">
        <v>79</v>
      </c>
      <c r="F459" s="233" t="s">
        <v>774</v>
      </c>
      <c r="G459" s="234" t="s">
        <v>643</v>
      </c>
      <c r="H459" s="234" t="s">
        <v>341</v>
      </c>
      <c r="I459" s="245"/>
      <c r="J459" s="237"/>
      <c r="K459" s="237"/>
      <c r="L459" s="359">
        <v>0.05</v>
      </c>
      <c r="M459" s="189">
        <f t="shared" si="14"/>
        <v>0.05</v>
      </c>
      <c r="N459" s="6"/>
      <c r="O459" s="179"/>
      <c r="P459" s="194"/>
    </row>
    <row r="460" spans="1:16" s="21" customFormat="1" ht="12">
      <c r="A460" s="209" t="s">
        <v>187</v>
      </c>
      <c r="B460" s="211" t="s">
        <v>188</v>
      </c>
      <c r="C460" s="209" t="s">
        <v>45</v>
      </c>
      <c r="D460" s="209" t="s">
        <v>47</v>
      </c>
      <c r="E460" s="232" t="s">
        <v>79</v>
      </c>
      <c r="F460" s="233" t="s">
        <v>554</v>
      </c>
      <c r="G460" s="234" t="s">
        <v>642</v>
      </c>
      <c r="H460" s="234" t="s">
        <v>341</v>
      </c>
      <c r="I460" s="245"/>
      <c r="J460" s="237"/>
      <c r="K460" s="237"/>
      <c r="L460" s="237">
        <v>0.1</v>
      </c>
      <c r="M460" s="238">
        <f t="shared" si="14"/>
        <v>0.1</v>
      </c>
      <c r="N460" s="6"/>
      <c r="O460" s="179"/>
      <c r="P460" s="194"/>
    </row>
    <row r="461" spans="1:16" ht="12.75" customHeight="1">
      <c r="A461" s="209" t="s">
        <v>187</v>
      </c>
      <c r="B461" s="211" t="s">
        <v>188</v>
      </c>
      <c r="C461" s="253" t="s">
        <v>45</v>
      </c>
      <c r="D461" s="254" t="s">
        <v>64</v>
      </c>
      <c r="E461" s="254" t="s">
        <v>44</v>
      </c>
      <c r="F461" s="255" t="s">
        <v>44</v>
      </c>
      <c r="G461" s="256"/>
      <c r="H461" s="257"/>
      <c r="I461" s="258"/>
      <c r="J461" s="259"/>
      <c r="K461" s="259"/>
      <c r="L461" s="259">
        <f>SUM(L444:L460)</f>
        <v>3.2499999999999996</v>
      </c>
      <c r="M461" s="260">
        <f t="shared" si="14"/>
        <v>3.2499999999999996</v>
      </c>
      <c r="O461" s="182"/>
      <c r="P461" s="196"/>
    </row>
    <row r="462" spans="1:16" ht="12.75" customHeight="1">
      <c r="A462" s="209" t="s">
        <v>187</v>
      </c>
      <c r="B462" s="265" t="s">
        <v>188</v>
      </c>
      <c r="C462" s="266" t="s">
        <v>65</v>
      </c>
      <c r="D462" s="266" t="s">
        <v>44</v>
      </c>
      <c r="E462" s="266" t="s">
        <v>44</v>
      </c>
      <c r="F462" s="255" t="s">
        <v>44</v>
      </c>
      <c r="G462" s="256"/>
      <c r="H462" s="267"/>
      <c r="I462" s="268">
        <f>I443</f>
        <v>1.275</v>
      </c>
      <c r="J462" s="269">
        <f>J443</f>
        <v>0.7</v>
      </c>
      <c r="K462" s="269">
        <f>K443</f>
        <v>2.4499999999999993</v>
      </c>
      <c r="L462" s="269">
        <f>L461</f>
        <v>3.2499999999999996</v>
      </c>
      <c r="M462" s="270">
        <f t="shared" si="14"/>
        <v>7.674999999999999</v>
      </c>
      <c r="O462" s="183"/>
      <c r="P462" s="197"/>
    </row>
    <row r="463" spans="1:16" ht="25.5" customHeight="1">
      <c r="A463" s="209" t="s">
        <v>187</v>
      </c>
      <c r="B463" s="211" t="s">
        <v>196</v>
      </c>
      <c r="C463" s="232" t="s">
        <v>12</v>
      </c>
      <c r="D463" s="243" t="s">
        <v>16</v>
      </c>
      <c r="E463" s="232" t="s">
        <v>79</v>
      </c>
      <c r="F463" s="233" t="s">
        <v>321</v>
      </c>
      <c r="G463" s="234" t="s">
        <v>256</v>
      </c>
      <c r="H463" s="234" t="s">
        <v>260</v>
      </c>
      <c r="I463" s="245"/>
      <c r="J463" s="237">
        <v>0.1</v>
      </c>
      <c r="K463" s="237"/>
      <c r="L463" s="237"/>
      <c r="M463" s="238">
        <f t="shared" si="14"/>
        <v>0.1</v>
      </c>
      <c r="O463" s="179"/>
      <c r="P463" s="194"/>
    </row>
    <row r="464" spans="1:16" ht="25.5" customHeight="1">
      <c r="A464" s="209" t="s">
        <v>187</v>
      </c>
      <c r="B464" s="211" t="s">
        <v>196</v>
      </c>
      <c r="C464" s="209" t="s">
        <v>12</v>
      </c>
      <c r="D464" s="246" t="s">
        <v>16</v>
      </c>
      <c r="E464" s="232" t="s">
        <v>79</v>
      </c>
      <c r="F464" s="233" t="s">
        <v>275</v>
      </c>
      <c r="G464" s="234" t="s">
        <v>315</v>
      </c>
      <c r="H464" s="234" t="s">
        <v>260</v>
      </c>
      <c r="I464" s="245"/>
      <c r="J464" s="237">
        <v>0.05</v>
      </c>
      <c r="K464" s="237"/>
      <c r="L464" s="237"/>
      <c r="M464" s="238">
        <f t="shared" si="14"/>
        <v>0.05</v>
      </c>
      <c r="O464" s="179"/>
      <c r="P464" s="194"/>
    </row>
    <row r="465" spans="1:16" ht="25.5" customHeight="1">
      <c r="A465" s="209" t="s">
        <v>187</v>
      </c>
      <c r="B465" s="211" t="s">
        <v>196</v>
      </c>
      <c r="C465" s="209" t="s">
        <v>12</v>
      </c>
      <c r="D465" s="391" t="s">
        <v>839</v>
      </c>
      <c r="E465" s="389" t="s">
        <v>14</v>
      </c>
      <c r="F465" s="385" t="s">
        <v>840</v>
      </c>
      <c r="G465" s="358" t="s">
        <v>845</v>
      </c>
      <c r="H465" s="234" t="s">
        <v>342</v>
      </c>
      <c r="I465" s="245"/>
      <c r="J465" s="237"/>
      <c r="K465" s="359">
        <v>0.1</v>
      </c>
      <c r="L465" s="237"/>
      <c r="M465" s="189">
        <f>SUM(I465:L465)</f>
        <v>0.1</v>
      </c>
      <c r="O465" s="179"/>
      <c r="P465" s="194"/>
    </row>
    <row r="466" spans="1:16" ht="24.75">
      <c r="A466" s="209" t="s">
        <v>187</v>
      </c>
      <c r="B466" s="211" t="s">
        <v>196</v>
      </c>
      <c r="C466" s="209" t="s">
        <v>12</v>
      </c>
      <c r="D466" s="246" t="s">
        <v>715</v>
      </c>
      <c r="E466" s="389" t="s">
        <v>22</v>
      </c>
      <c r="F466" s="385" t="s">
        <v>833</v>
      </c>
      <c r="G466" s="358" t="s">
        <v>834</v>
      </c>
      <c r="H466" s="234" t="s">
        <v>342</v>
      </c>
      <c r="I466" s="245"/>
      <c r="J466" s="237"/>
      <c r="K466" s="359">
        <v>0.3</v>
      </c>
      <c r="L466" s="237"/>
      <c r="M466" s="189">
        <f t="shared" si="14"/>
        <v>0.3</v>
      </c>
      <c r="O466" s="179"/>
      <c r="P466" s="194"/>
    </row>
    <row r="467" spans="1:16" ht="24.75">
      <c r="A467" s="209" t="s">
        <v>187</v>
      </c>
      <c r="B467" s="211" t="s">
        <v>196</v>
      </c>
      <c r="C467" s="209" t="s">
        <v>12</v>
      </c>
      <c r="D467" s="246" t="s">
        <v>715</v>
      </c>
      <c r="E467" s="389" t="s">
        <v>79</v>
      </c>
      <c r="F467" s="385" t="s">
        <v>836</v>
      </c>
      <c r="G467" s="358" t="s">
        <v>837</v>
      </c>
      <c r="H467" s="234" t="s">
        <v>342</v>
      </c>
      <c r="I467" s="245"/>
      <c r="J467" s="237"/>
      <c r="K467" s="359">
        <v>0.25</v>
      </c>
      <c r="L467" s="237"/>
      <c r="M467" s="189">
        <f>SUM(I467:L467)</f>
        <v>0.25</v>
      </c>
      <c r="O467" s="179"/>
      <c r="P467" s="194"/>
    </row>
    <row r="468" spans="1:16" ht="24.75" customHeight="1">
      <c r="A468" s="209" t="s">
        <v>187</v>
      </c>
      <c r="B468" s="211" t="s">
        <v>196</v>
      </c>
      <c r="C468" s="209" t="s">
        <v>12</v>
      </c>
      <c r="D468" s="232" t="s">
        <v>530</v>
      </c>
      <c r="E468" s="232" t="s">
        <v>22</v>
      </c>
      <c r="F468" s="233" t="s">
        <v>616</v>
      </c>
      <c r="G468" s="234" t="s">
        <v>619</v>
      </c>
      <c r="H468" s="234" t="s">
        <v>342</v>
      </c>
      <c r="I468" s="245"/>
      <c r="J468" s="237"/>
      <c r="K468" s="359">
        <v>0.2</v>
      </c>
      <c r="L468" s="237"/>
      <c r="M468" s="189">
        <f t="shared" si="14"/>
        <v>0.2</v>
      </c>
      <c r="O468" s="179"/>
      <c r="P468" s="194"/>
    </row>
    <row r="469" spans="1:16" ht="24.75" customHeight="1">
      <c r="A469" s="209" t="s">
        <v>187</v>
      </c>
      <c r="B469" s="211" t="s">
        <v>196</v>
      </c>
      <c r="C469" s="209" t="s">
        <v>12</v>
      </c>
      <c r="D469" s="246" t="s">
        <v>530</v>
      </c>
      <c r="E469" s="232" t="s">
        <v>79</v>
      </c>
      <c r="F469" s="233" t="s">
        <v>618</v>
      </c>
      <c r="G469" s="234" t="s">
        <v>712</v>
      </c>
      <c r="H469" s="234" t="s">
        <v>342</v>
      </c>
      <c r="I469" s="245"/>
      <c r="J469" s="237"/>
      <c r="K469" s="359">
        <v>0.5</v>
      </c>
      <c r="L469" s="237"/>
      <c r="M469" s="189">
        <f t="shared" si="14"/>
        <v>0.5</v>
      </c>
      <c r="O469" s="179"/>
      <c r="P469" s="194"/>
    </row>
    <row r="470" spans="1:16" ht="24.75" customHeight="1">
      <c r="A470" s="209" t="s">
        <v>187</v>
      </c>
      <c r="B470" s="211" t="s">
        <v>196</v>
      </c>
      <c r="C470" s="209" t="s">
        <v>12</v>
      </c>
      <c r="D470" s="263" t="s">
        <v>530</v>
      </c>
      <c r="E470" s="232" t="s">
        <v>79</v>
      </c>
      <c r="F470" s="233" t="s">
        <v>714</v>
      </c>
      <c r="G470" s="234" t="s">
        <v>713</v>
      </c>
      <c r="H470" s="234" t="s">
        <v>342</v>
      </c>
      <c r="I470" s="245"/>
      <c r="J470" s="237"/>
      <c r="K470" s="359">
        <v>0.08</v>
      </c>
      <c r="L470" s="237"/>
      <c r="M470" s="189">
        <f t="shared" si="14"/>
        <v>0.08</v>
      </c>
      <c r="O470" s="179"/>
      <c r="P470" s="194"/>
    </row>
    <row r="471" spans="1:16" ht="25.5" customHeight="1">
      <c r="A471" s="209" t="s">
        <v>187</v>
      </c>
      <c r="B471" s="211" t="s">
        <v>196</v>
      </c>
      <c r="C471" s="209" t="s">
        <v>12</v>
      </c>
      <c r="D471" s="232" t="s">
        <v>19</v>
      </c>
      <c r="E471" s="232" t="s">
        <v>22</v>
      </c>
      <c r="F471" s="385" t="s">
        <v>831</v>
      </c>
      <c r="G471" s="358" t="s">
        <v>830</v>
      </c>
      <c r="H471" s="234" t="s">
        <v>260</v>
      </c>
      <c r="I471" s="245"/>
      <c r="J471" s="237">
        <v>0.2</v>
      </c>
      <c r="K471" s="237"/>
      <c r="L471" s="237"/>
      <c r="M471" s="238">
        <f t="shared" si="14"/>
        <v>0.2</v>
      </c>
      <c r="O471" s="179"/>
      <c r="P471" s="194"/>
    </row>
    <row r="472" spans="1:16" ht="25.5" customHeight="1">
      <c r="A472" s="209" t="s">
        <v>187</v>
      </c>
      <c r="B472" s="211" t="s">
        <v>196</v>
      </c>
      <c r="C472" s="209" t="s">
        <v>12</v>
      </c>
      <c r="D472" s="232" t="s">
        <v>19</v>
      </c>
      <c r="E472" s="232" t="s">
        <v>79</v>
      </c>
      <c r="F472" s="234" t="s">
        <v>529</v>
      </c>
      <c r="G472" s="234" t="s">
        <v>287</v>
      </c>
      <c r="H472" s="234" t="s">
        <v>342</v>
      </c>
      <c r="I472" s="245"/>
      <c r="J472" s="237"/>
      <c r="K472" s="237">
        <v>0.25</v>
      </c>
      <c r="L472" s="237"/>
      <c r="M472" s="238">
        <f t="shared" si="14"/>
        <v>0.25</v>
      </c>
      <c r="O472" s="179"/>
      <c r="P472" s="194"/>
    </row>
    <row r="473" spans="1:16" ht="25.5" customHeight="1">
      <c r="A473" s="209" t="s">
        <v>187</v>
      </c>
      <c r="B473" s="211" t="s">
        <v>196</v>
      </c>
      <c r="C473" s="209" t="s">
        <v>12</v>
      </c>
      <c r="D473" s="389" t="s">
        <v>796</v>
      </c>
      <c r="E473" s="389" t="s">
        <v>14</v>
      </c>
      <c r="F473" s="358" t="s">
        <v>797</v>
      </c>
      <c r="G473" s="358" t="s">
        <v>800</v>
      </c>
      <c r="H473" s="234" t="s">
        <v>342</v>
      </c>
      <c r="I473" s="245"/>
      <c r="J473" s="237"/>
      <c r="K473" s="359">
        <v>0.15</v>
      </c>
      <c r="L473" s="237"/>
      <c r="M473" s="189">
        <f t="shared" si="14"/>
        <v>0.15</v>
      </c>
      <c r="O473" s="179"/>
      <c r="P473" s="194"/>
    </row>
    <row r="474" spans="1:16" ht="25.5" customHeight="1">
      <c r="A474" s="209" t="s">
        <v>187</v>
      </c>
      <c r="B474" s="211" t="s">
        <v>196</v>
      </c>
      <c r="C474" s="209" t="s">
        <v>12</v>
      </c>
      <c r="D474" s="232" t="s">
        <v>116</v>
      </c>
      <c r="E474" s="232" t="s">
        <v>14</v>
      </c>
      <c r="F474" s="233" t="s">
        <v>189</v>
      </c>
      <c r="G474" s="234" t="s">
        <v>197</v>
      </c>
      <c r="H474" s="234" t="s">
        <v>342</v>
      </c>
      <c r="I474" s="245"/>
      <c r="J474" s="237"/>
      <c r="K474" s="237">
        <v>0.15</v>
      </c>
      <c r="L474" s="237"/>
      <c r="M474" s="238">
        <f t="shared" si="14"/>
        <v>0.15</v>
      </c>
      <c r="O474" s="179"/>
      <c r="P474" s="194"/>
    </row>
    <row r="475" spans="1:16" ht="25.5" customHeight="1">
      <c r="A475" s="209" t="s">
        <v>187</v>
      </c>
      <c r="B475" s="211" t="s">
        <v>196</v>
      </c>
      <c r="C475" s="209" t="s">
        <v>12</v>
      </c>
      <c r="D475" s="263" t="s">
        <v>116</v>
      </c>
      <c r="E475" s="209" t="s">
        <v>27</v>
      </c>
      <c r="F475" s="233" t="s">
        <v>280</v>
      </c>
      <c r="G475" s="234" t="s">
        <v>197</v>
      </c>
      <c r="H475" s="234" t="s">
        <v>342</v>
      </c>
      <c r="I475" s="245"/>
      <c r="J475" s="237"/>
      <c r="K475" s="237">
        <v>0.15</v>
      </c>
      <c r="L475" s="237"/>
      <c r="M475" s="238">
        <f t="shared" si="14"/>
        <v>0.15</v>
      </c>
      <c r="O475" s="179"/>
      <c r="P475" s="194"/>
    </row>
    <row r="476" spans="1:16" ht="12.75" customHeight="1">
      <c r="A476" s="209" t="s">
        <v>187</v>
      </c>
      <c r="B476" s="211" t="s">
        <v>196</v>
      </c>
      <c r="C476" s="209" t="s">
        <v>12</v>
      </c>
      <c r="D476" s="271" t="s">
        <v>119</v>
      </c>
      <c r="E476" s="210" t="s">
        <v>14</v>
      </c>
      <c r="F476" s="343" t="s">
        <v>23</v>
      </c>
      <c r="G476" s="234" t="s">
        <v>621</v>
      </c>
      <c r="H476" s="234" t="s">
        <v>342</v>
      </c>
      <c r="I476" s="245"/>
      <c r="J476" s="237"/>
      <c r="K476" s="237">
        <v>0.05</v>
      </c>
      <c r="L476" s="237"/>
      <c r="M476" s="238">
        <f t="shared" si="14"/>
        <v>0.05</v>
      </c>
      <c r="O476" s="179"/>
      <c r="P476" s="194"/>
    </row>
    <row r="477" spans="1:16" ht="24.75" customHeight="1">
      <c r="A477" s="209" t="s">
        <v>187</v>
      </c>
      <c r="B477" s="211" t="s">
        <v>196</v>
      </c>
      <c r="C477" s="209" t="s">
        <v>12</v>
      </c>
      <c r="D477" s="243" t="s">
        <v>676</v>
      </c>
      <c r="E477" s="210" t="s">
        <v>14</v>
      </c>
      <c r="F477" s="343" t="s">
        <v>677</v>
      </c>
      <c r="G477" s="234" t="s">
        <v>681</v>
      </c>
      <c r="H477" s="234" t="s">
        <v>342</v>
      </c>
      <c r="I477" s="245"/>
      <c r="J477" s="237"/>
      <c r="K477" s="237">
        <v>0.1</v>
      </c>
      <c r="L477" s="237"/>
      <c r="M477" s="238">
        <f t="shared" si="14"/>
        <v>0.1</v>
      </c>
      <c r="O477" s="179"/>
      <c r="P477" s="194"/>
    </row>
    <row r="478" spans="1:16" ht="24.75" customHeight="1">
      <c r="A478" s="353" t="s">
        <v>187</v>
      </c>
      <c r="B478" s="354" t="s">
        <v>196</v>
      </c>
      <c r="C478" s="353" t="s">
        <v>12</v>
      </c>
      <c r="D478" s="308" t="s">
        <v>676</v>
      </c>
      <c r="E478" s="279" t="s">
        <v>79</v>
      </c>
      <c r="F478" s="326" t="s">
        <v>685</v>
      </c>
      <c r="G478" s="274" t="s">
        <v>687</v>
      </c>
      <c r="H478" s="274" t="s">
        <v>342</v>
      </c>
      <c r="I478" s="275"/>
      <c r="J478" s="276"/>
      <c r="K478" s="276">
        <v>0.2</v>
      </c>
      <c r="L478" s="276"/>
      <c r="M478" s="277">
        <f t="shared" si="14"/>
        <v>0.2</v>
      </c>
      <c r="O478" s="179"/>
      <c r="P478" s="194"/>
    </row>
    <row r="479" spans="1:16" ht="24.75" customHeight="1">
      <c r="A479" s="249" t="s">
        <v>187</v>
      </c>
      <c r="B479" s="344" t="s">
        <v>196</v>
      </c>
      <c r="C479" s="249" t="s">
        <v>12</v>
      </c>
      <c r="D479" s="246" t="s">
        <v>30</v>
      </c>
      <c r="E479" s="249" t="s">
        <v>22</v>
      </c>
      <c r="F479" s="264" t="s">
        <v>276</v>
      </c>
      <c r="G479" s="239" t="s">
        <v>624</v>
      </c>
      <c r="H479" s="239" t="s">
        <v>260</v>
      </c>
      <c r="I479" s="240"/>
      <c r="J479" s="320">
        <v>0.2</v>
      </c>
      <c r="K479" s="320"/>
      <c r="L479" s="320"/>
      <c r="M479" s="242">
        <f t="shared" si="14"/>
        <v>0.2</v>
      </c>
      <c r="O479" s="179"/>
      <c r="P479" s="194"/>
    </row>
    <row r="480" spans="1:16" ht="24.75" customHeight="1">
      <c r="A480" s="209" t="s">
        <v>187</v>
      </c>
      <c r="B480" s="211" t="s">
        <v>196</v>
      </c>
      <c r="C480" s="209" t="s">
        <v>12</v>
      </c>
      <c r="D480" s="210" t="s">
        <v>30</v>
      </c>
      <c r="E480" s="232" t="s">
        <v>22</v>
      </c>
      <c r="F480" s="233" t="s">
        <v>520</v>
      </c>
      <c r="G480" s="234" t="s">
        <v>625</v>
      </c>
      <c r="H480" s="234" t="s">
        <v>260</v>
      </c>
      <c r="I480" s="245"/>
      <c r="J480" s="237">
        <v>0.3</v>
      </c>
      <c r="K480" s="237"/>
      <c r="L480" s="237"/>
      <c r="M480" s="238">
        <f t="shared" si="14"/>
        <v>0.3</v>
      </c>
      <c r="O480" s="179"/>
      <c r="P480" s="194"/>
    </row>
    <row r="481" spans="1:16" ht="24.75">
      <c r="A481" s="209" t="s">
        <v>187</v>
      </c>
      <c r="B481" s="211" t="s">
        <v>196</v>
      </c>
      <c r="C481" s="209" t="s">
        <v>12</v>
      </c>
      <c r="D481" s="232" t="s">
        <v>120</v>
      </c>
      <c r="E481" s="232" t="s">
        <v>14</v>
      </c>
      <c r="F481" s="233" t="s">
        <v>121</v>
      </c>
      <c r="G481" s="234" t="s">
        <v>604</v>
      </c>
      <c r="H481" s="234" t="s">
        <v>342</v>
      </c>
      <c r="I481" s="245"/>
      <c r="J481" s="237"/>
      <c r="K481" s="237">
        <v>0.2</v>
      </c>
      <c r="L481" s="237"/>
      <c r="M481" s="238">
        <f t="shared" si="14"/>
        <v>0.2</v>
      </c>
      <c r="O481" s="179"/>
      <c r="P481" s="194"/>
    </row>
    <row r="482" spans="1:16" ht="24.75">
      <c r="A482" s="209" t="s">
        <v>187</v>
      </c>
      <c r="B482" s="211" t="s">
        <v>196</v>
      </c>
      <c r="C482" s="209" t="s">
        <v>12</v>
      </c>
      <c r="D482" s="209" t="s">
        <v>33</v>
      </c>
      <c r="E482" s="232" t="s">
        <v>22</v>
      </c>
      <c r="F482" s="233" t="s">
        <v>434</v>
      </c>
      <c r="G482" s="234" t="s">
        <v>533</v>
      </c>
      <c r="H482" s="234" t="s">
        <v>260</v>
      </c>
      <c r="I482" s="245"/>
      <c r="J482" s="237">
        <v>0.1</v>
      </c>
      <c r="K482" s="237"/>
      <c r="L482" s="237"/>
      <c r="M482" s="238">
        <f t="shared" si="14"/>
        <v>0.1</v>
      </c>
      <c r="O482" s="179"/>
      <c r="P482" s="194"/>
    </row>
    <row r="483" spans="1:16" ht="25.5" customHeight="1">
      <c r="A483" s="209" t="s">
        <v>187</v>
      </c>
      <c r="B483" s="211" t="s">
        <v>196</v>
      </c>
      <c r="C483" s="209" t="s">
        <v>12</v>
      </c>
      <c r="D483" s="209" t="s">
        <v>33</v>
      </c>
      <c r="E483" s="232" t="s">
        <v>79</v>
      </c>
      <c r="F483" s="233" t="s">
        <v>606</v>
      </c>
      <c r="G483" s="234" t="s">
        <v>197</v>
      </c>
      <c r="H483" s="234" t="s">
        <v>260</v>
      </c>
      <c r="I483" s="245"/>
      <c r="J483" s="237">
        <v>0.125</v>
      </c>
      <c r="K483" s="237"/>
      <c r="L483" s="237"/>
      <c r="M483" s="238">
        <f t="shared" si="14"/>
        <v>0.125</v>
      </c>
      <c r="O483" s="179"/>
      <c r="P483" s="194"/>
    </row>
    <row r="484" spans="1:16" ht="24.75" customHeight="1">
      <c r="A484" s="209" t="s">
        <v>187</v>
      </c>
      <c r="B484" s="211" t="s">
        <v>196</v>
      </c>
      <c r="C484" s="209" t="s">
        <v>12</v>
      </c>
      <c r="D484" s="209" t="s">
        <v>33</v>
      </c>
      <c r="E484" s="232" t="s">
        <v>27</v>
      </c>
      <c r="F484" s="233" t="s">
        <v>35</v>
      </c>
      <c r="G484" s="234" t="s">
        <v>609</v>
      </c>
      <c r="H484" s="234" t="s">
        <v>208</v>
      </c>
      <c r="I484" s="245">
        <v>0.25</v>
      </c>
      <c r="J484" s="237"/>
      <c r="K484" s="237"/>
      <c r="L484" s="237"/>
      <c r="M484" s="238">
        <f t="shared" si="14"/>
        <v>0.25</v>
      </c>
      <c r="O484" s="179"/>
      <c r="P484" s="194"/>
    </row>
    <row r="485" spans="1:16" ht="25.5" customHeight="1">
      <c r="A485" s="209" t="s">
        <v>187</v>
      </c>
      <c r="B485" s="211" t="s">
        <v>196</v>
      </c>
      <c r="C485" s="209" t="s">
        <v>12</v>
      </c>
      <c r="D485" s="263" t="s">
        <v>33</v>
      </c>
      <c r="E485" s="232" t="s">
        <v>79</v>
      </c>
      <c r="F485" s="233" t="s">
        <v>309</v>
      </c>
      <c r="G485" s="234" t="s">
        <v>534</v>
      </c>
      <c r="H485" s="234" t="s">
        <v>260</v>
      </c>
      <c r="I485" s="245"/>
      <c r="J485" s="237">
        <v>0.25</v>
      </c>
      <c r="K485" s="237"/>
      <c r="L485" s="237"/>
      <c r="M485" s="238">
        <f t="shared" si="14"/>
        <v>0.25</v>
      </c>
      <c r="O485" s="179"/>
      <c r="P485" s="194"/>
    </row>
    <row r="486" spans="1:16" ht="24.75">
      <c r="A486" s="209" t="s">
        <v>187</v>
      </c>
      <c r="B486" s="211" t="s">
        <v>196</v>
      </c>
      <c r="C486" s="209" t="s">
        <v>12</v>
      </c>
      <c r="D486" s="249" t="s">
        <v>19</v>
      </c>
      <c r="E486" s="232" t="s">
        <v>79</v>
      </c>
      <c r="F486" s="234" t="s">
        <v>531</v>
      </c>
      <c r="G486" s="358" t="s">
        <v>830</v>
      </c>
      <c r="H486" s="234" t="s">
        <v>342</v>
      </c>
      <c r="I486" s="245"/>
      <c r="J486" s="237"/>
      <c r="K486" s="359">
        <v>0.2</v>
      </c>
      <c r="L486" s="237"/>
      <c r="M486" s="189">
        <f>SUM(I486:L486)</f>
        <v>0.2</v>
      </c>
      <c r="O486" s="179"/>
      <c r="P486" s="194"/>
    </row>
    <row r="487" spans="1:16" ht="24.75" customHeight="1">
      <c r="A487" s="209" t="s">
        <v>187</v>
      </c>
      <c r="B487" s="211" t="s">
        <v>196</v>
      </c>
      <c r="C487" s="209" t="s">
        <v>12</v>
      </c>
      <c r="D487" s="307" t="s">
        <v>19</v>
      </c>
      <c r="E487" s="281" t="s">
        <v>79</v>
      </c>
      <c r="F487" s="234" t="s">
        <v>587</v>
      </c>
      <c r="G487" s="234" t="s">
        <v>832</v>
      </c>
      <c r="H487" s="234" t="s">
        <v>342</v>
      </c>
      <c r="I487" s="245"/>
      <c r="J487" s="237"/>
      <c r="K487" s="237">
        <v>0.47</v>
      </c>
      <c r="L487" s="237"/>
      <c r="M487" s="238">
        <f t="shared" si="14"/>
        <v>0.47</v>
      </c>
      <c r="O487" s="179"/>
      <c r="P487" s="194"/>
    </row>
    <row r="488" spans="1:16" ht="12.75" customHeight="1">
      <c r="A488" s="209" t="s">
        <v>187</v>
      </c>
      <c r="B488" s="211" t="s">
        <v>196</v>
      </c>
      <c r="C488" s="209" t="s">
        <v>12</v>
      </c>
      <c r="D488" s="249" t="s">
        <v>359</v>
      </c>
      <c r="E488" s="298" t="s">
        <v>79</v>
      </c>
      <c r="F488" s="234" t="s">
        <v>284</v>
      </c>
      <c r="G488" s="234" t="s">
        <v>285</v>
      </c>
      <c r="H488" s="234" t="s">
        <v>260</v>
      </c>
      <c r="I488" s="245"/>
      <c r="J488" s="237">
        <v>0.05</v>
      </c>
      <c r="K488" s="237"/>
      <c r="L488" s="237"/>
      <c r="M488" s="238">
        <f t="shared" si="14"/>
        <v>0.05</v>
      </c>
      <c r="O488" s="179"/>
      <c r="P488" s="194"/>
    </row>
    <row r="489" spans="1:16" ht="12.75" customHeight="1">
      <c r="A489" s="209" t="s">
        <v>187</v>
      </c>
      <c r="B489" s="211" t="s">
        <v>196</v>
      </c>
      <c r="C489" s="209" t="s">
        <v>12</v>
      </c>
      <c r="D489" s="249" t="s">
        <v>359</v>
      </c>
      <c r="E489" s="307" t="s">
        <v>79</v>
      </c>
      <c r="F489" s="234" t="s">
        <v>284</v>
      </c>
      <c r="G489" s="358" t="s">
        <v>794</v>
      </c>
      <c r="H489" s="234" t="s">
        <v>260</v>
      </c>
      <c r="I489" s="245"/>
      <c r="J489" s="359">
        <v>0.15</v>
      </c>
      <c r="K489" s="237"/>
      <c r="L489" s="237"/>
      <c r="M489" s="189">
        <f t="shared" si="14"/>
        <v>0.15</v>
      </c>
      <c r="O489" s="179"/>
      <c r="P489" s="194"/>
    </row>
    <row r="490" spans="1:16" ht="12.75" customHeight="1">
      <c r="A490" s="209" t="s">
        <v>187</v>
      </c>
      <c r="B490" s="211" t="s">
        <v>196</v>
      </c>
      <c r="C490" s="209" t="s">
        <v>12</v>
      </c>
      <c r="D490" s="209" t="s">
        <v>359</v>
      </c>
      <c r="E490" s="246" t="s">
        <v>79</v>
      </c>
      <c r="F490" s="234" t="s">
        <v>523</v>
      </c>
      <c r="G490" s="234" t="s">
        <v>524</v>
      </c>
      <c r="H490" s="234" t="s">
        <v>260</v>
      </c>
      <c r="I490" s="245"/>
      <c r="J490" s="237">
        <v>0.1</v>
      </c>
      <c r="K490" s="237"/>
      <c r="L490" s="237"/>
      <c r="M490" s="238">
        <f t="shared" si="14"/>
        <v>0.1</v>
      </c>
      <c r="O490" s="179"/>
      <c r="P490" s="194"/>
    </row>
    <row r="491" spans="1:16" ht="24.75" customHeight="1">
      <c r="A491" s="209" t="s">
        <v>187</v>
      </c>
      <c r="B491" s="211" t="s">
        <v>196</v>
      </c>
      <c r="C491" s="209" t="s">
        <v>12</v>
      </c>
      <c r="D491" s="209" t="s">
        <v>565</v>
      </c>
      <c r="E491" s="292" t="s">
        <v>79</v>
      </c>
      <c r="F491" s="234" t="s">
        <v>566</v>
      </c>
      <c r="G491" s="234" t="s">
        <v>690</v>
      </c>
      <c r="H491" s="234" t="s">
        <v>342</v>
      </c>
      <c r="I491" s="245"/>
      <c r="J491" s="237"/>
      <c r="K491" s="237">
        <v>0.55</v>
      </c>
      <c r="L491" s="237"/>
      <c r="M491" s="238">
        <f t="shared" si="14"/>
        <v>0.55</v>
      </c>
      <c r="O491" s="179"/>
      <c r="P491" s="194"/>
    </row>
    <row r="492" spans="1:16" ht="12.75" customHeight="1">
      <c r="A492" s="209" t="s">
        <v>187</v>
      </c>
      <c r="B492" s="211" t="s">
        <v>196</v>
      </c>
      <c r="C492" s="209" t="s">
        <v>12</v>
      </c>
      <c r="D492" s="232" t="s">
        <v>37</v>
      </c>
      <c r="E492" s="232" t="s">
        <v>27</v>
      </c>
      <c r="F492" s="233" t="s">
        <v>193</v>
      </c>
      <c r="G492" s="234" t="s">
        <v>449</v>
      </c>
      <c r="H492" s="234" t="s">
        <v>208</v>
      </c>
      <c r="I492" s="245">
        <v>0.25</v>
      </c>
      <c r="J492" s="237"/>
      <c r="K492" s="237"/>
      <c r="L492" s="237"/>
      <c r="M492" s="238">
        <f t="shared" si="14"/>
        <v>0.25</v>
      </c>
      <c r="O492" s="179"/>
      <c r="P492" s="194"/>
    </row>
    <row r="493" spans="1:16" ht="25.5" customHeight="1">
      <c r="A493" s="209" t="s">
        <v>187</v>
      </c>
      <c r="B493" s="300" t="s">
        <v>196</v>
      </c>
      <c r="C493" s="209" t="s">
        <v>12</v>
      </c>
      <c r="D493" s="209" t="s">
        <v>37</v>
      </c>
      <c r="E493" s="232" t="s">
        <v>79</v>
      </c>
      <c r="F493" s="233" t="s">
        <v>297</v>
      </c>
      <c r="G493" s="234" t="s">
        <v>490</v>
      </c>
      <c r="H493" s="234" t="s">
        <v>260</v>
      </c>
      <c r="I493" s="245"/>
      <c r="J493" s="237">
        <v>0.2</v>
      </c>
      <c r="K493" s="237"/>
      <c r="L493" s="237"/>
      <c r="M493" s="238">
        <f>SUM(I493:L493)</f>
        <v>0.2</v>
      </c>
      <c r="O493" s="179"/>
      <c r="P493" s="194"/>
    </row>
    <row r="494" spans="1:16" ht="24.75">
      <c r="A494" s="209" t="s">
        <v>187</v>
      </c>
      <c r="B494" s="300" t="s">
        <v>196</v>
      </c>
      <c r="C494" s="209" t="s">
        <v>12</v>
      </c>
      <c r="D494" s="209" t="s">
        <v>37</v>
      </c>
      <c r="E494" s="232" t="s">
        <v>79</v>
      </c>
      <c r="F494" s="233" t="s">
        <v>560</v>
      </c>
      <c r="G494" s="234" t="s">
        <v>559</v>
      </c>
      <c r="H494" s="234" t="s">
        <v>260</v>
      </c>
      <c r="I494" s="245"/>
      <c r="J494" s="237">
        <v>0.3</v>
      </c>
      <c r="K494" s="237"/>
      <c r="L494" s="237"/>
      <c r="M494" s="238">
        <f>SUM(I494:L494)</f>
        <v>0.3</v>
      </c>
      <c r="O494" s="179"/>
      <c r="P494" s="194"/>
    </row>
    <row r="495" spans="1:16" ht="24.75">
      <c r="A495" s="209" t="s">
        <v>187</v>
      </c>
      <c r="B495" s="211" t="s">
        <v>196</v>
      </c>
      <c r="C495" s="209" t="s">
        <v>12</v>
      </c>
      <c r="D495" s="232" t="s">
        <v>86</v>
      </c>
      <c r="E495" s="232" t="s">
        <v>14</v>
      </c>
      <c r="F495" s="264" t="s">
        <v>185</v>
      </c>
      <c r="G495" s="239" t="s">
        <v>279</v>
      </c>
      <c r="H495" s="234" t="s">
        <v>342</v>
      </c>
      <c r="I495" s="240"/>
      <c r="J495" s="320"/>
      <c r="K495" s="320">
        <v>0.1</v>
      </c>
      <c r="L495" s="320"/>
      <c r="M495" s="242">
        <f>SUM(I495:L495)</f>
        <v>0.1</v>
      </c>
      <c r="O495" s="180"/>
      <c r="P495" s="195"/>
    </row>
    <row r="496" spans="1:16" ht="24.75">
      <c r="A496" s="209" t="s">
        <v>187</v>
      </c>
      <c r="B496" s="211" t="s">
        <v>196</v>
      </c>
      <c r="C496" s="209" t="s">
        <v>12</v>
      </c>
      <c r="D496" s="232" t="s">
        <v>568</v>
      </c>
      <c r="E496" s="232" t="s">
        <v>14</v>
      </c>
      <c r="F496" s="321" t="s">
        <v>569</v>
      </c>
      <c r="G496" s="322" t="s">
        <v>633</v>
      </c>
      <c r="H496" s="234" t="s">
        <v>342</v>
      </c>
      <c r="I496" s="323"/>
      <c r="J496" s="324"/>
      <c r="K496" s="324">
        <v>0.05</v>
      </c>
      <c r="L496" s="324"/>
      <c r="M496" s="325">
        <f>SUM(I496:L496)</f>
        <v>0.05</v>
      </c>
      <c r="O496" s="180"/>
      <c r="P496" s="195"/>
    </row>
    <row r="497" spans="1:16" ht="49.5">
      <c r="A497" s="209" t="s">
        <v>187</v>
      </c>
      <c r="B497" s="211" t="s">
        <v>196</v>
      </c>
      <c r="C497" s="209" t="s">
        <v>12</v>
      </c>
      <c r="D497" s="232" t="s">
        <v>568</v>
      </c>
      <c r="E497" s="232" t="s">
        <v>79</v>
      </c>
      <c r="F497" s="321" t="s">
        <v>570</v>
      </c>
      <c r="G497" s="322" t="s">
        <v>634</v>
      </c>
      <c r="H497" s="234" t="s">
        <v>342</v>
      </c>
      <c r="I497" s="323"/>
      <c r="J497" s="324"/>
      <c r="K497" s="324">
        <v>0.05</v>
      </c>
      <c r="L497" s="324"/>
      <c r="M497" s="325">
        <f aca="true" t="shared" si="15" ref="M497:M539">SUM(I497:L497)</f>
        <v>0.05</v>
      </c>
      <c r="O497" s="180"/>
      <c r="P497" s="195"/>
    </row>
    <row r="498" spans="1:16" ht="12.75" customHeight="1">
      <c r="A498" s="209" t="s">
        <v>187</v>
      </c>
      <c r="B498" s="211" t="s">
        <v>196</v>
      </c>
      <c r="C498" s="253" t="s">
        <v>12</v>
      </c>
      <c r="D498" s="254" t="s">
        <v>43</v>
      </c>
      <c r="E498" s="254" t="s">
        <v>44</v>
      </c>
      <c r="F498" s="255" t="s">
        <v>44</v>
      </c>
      <c r="G498" s="256"/>
      <c r="H498" s="257"/>
      <c r="I498" s="259">
        <f>SUM(I463:I497)</f>
        <v>0.5</v>
      </c>
      <c r="J498" s="259">
        <f>SUM(J463:J497)</f>
        <v>2.125</v>
      </c>
      <c r="K498" s="259">
        <f>SUM(K463:K497)</f>
        <v>4.1</v>
      </c>
      <c r="L498" s="259"/>
      <c r="M498" s="260">
        <f t="shared" si="15"/>
        <v>6.725</v>
      </c>
      <c r="O498" s="182"/>
      <c r="P498" s="196"/>
    </row>
    <row r="499" spans="1:16" ht="24.75">
      <c r="A499" s="209" t="s">
        <v>187</v>
      </c>
      <c r="B499" s="211" t="s">
        <v>196</v>
      </c>
      <c r="C499" s="232" t="s">
        <v>45</v>
      </c>
      <c r="D499" s="232" t="s">
        <v>265</v>
      </c>
      <c r="E499" s="232" t="s">
        <v>14</v>
      </c>
      <c r="F499" s="233" t="s">
        <v>266</v>
      </c>
      <c r="G499" s="234" t="s">
        <v>267</v>
      </c>
      <c r="H499" s="234" t="s">
        <v>341</v>
      </c>
      <c r="I499" s="245"/>
      <c r="J499" s="237"/>
      <c r="K499" s="237"/>
      <c r="L499" s="237">
        <v>0.4</v>
      </c>
      <c r="M499" s="238">
        <f t="shared" si="15"/>
        <v>0.4</v>
      </c>
      <c r="O499" s="179"/>
      <c r="P499" s="194"/>
    </row>
    <row r="500" spans="1:16" ht="24.75">
      <c r="A500" s="209" t="s">
        <v>187</v>
      </c>
      <c r="B500" s="211" t="s">
        <v>196</v>
      </c>
      <c r="C500" s="232" t="s">
        <v>45</v>
      </c>
      <c r="D500" s="232" t="s">
        <v>265</v>
      </c>
      <c r="E500" s="232" t="s">
        <v>22</v>
      </c>
      <c r="F500" s="233" t="s">
        <v>339</v>
      </c>
      <c r="G500" s="234" t="s">
        <v>267</v>
      </c>
      <c r="H500" s="234" t="s">
        <v>341</v>
      </c>
      <c r="I500" s="245"/>
      <c r="J500" s="237"/>
      <c r="K500" s="237"/>
      <c r="L500" s="237">
        <v>1</v>
      </c>
      <c r="M500" s="238">
        <f t="shared" si="15"/>
        <v>1</v>
      </c>
      <c r="O500" s="179"/>
      <c r="P500" s="194"/>
    </row>
    <row r="501" spans="1:16" ht="24.75">
      <c r="A501" s="209" t="s">
        <v>187</v>
      </c>
      <c r="B501" s="211" t="s">
        <v>196</v>
      </c>
      <c r="C501" s="232" t="s">
        <v>45</v>
      </c>
      <c r="D501" s="232" t="s">
        <v>265</v>
      </c>
      <c r="E501" s="232" t="s">
        <v>79</v>
      </c>
      <c r="F501" s="233" t="s">
        <v>268</v>
      </c>
      <c r="G501" s="234" t="s">
        <v>267</v>
      </c>
      <c r="H501" s="234" t="s">
        <v>341</v>
      </c>
      <c r="I501" s="245"/>
      <c r="J501" s="237"/>
      <c r="K501" s="237"/>
      <c r="L501" s="237">
        <v>0.5</v>
      </c>
      <c r="M501" s="238">
        <f t="shared" si="15"/>
        <v>0.5</v>
      </c>
      <c r="O501" s="179"/>
      <c r="P501" s="194"/>
    </row>
    <row r="502" spans="1:16" ht="25.5" customHeight="1">
      <c r="A502" s="209" t="s">
        <v>187</v>
      </c>
      <c r="B502" s="211" t="s">
        <v>196</v>
      </c>
      <c r="C502" s="232" t="s">
        <v>45</v>
      </c>
      <c r="D502" s="232" t="s">
        <v>172</v>
      </c>
      <c r="E502" s="232" t="s">
        <v>79</v>
      </c>
      <c r="F502" s="233" t="s">
        <v>224</v>
      </c>
      <c r="G502" s="234" t="s">
        <v>476</v>
      </c>
      <c r="H502" s="234" t="s">
        <v>341</v>
      </c>
      <c r="I502" s="245"/>
      <c r="J502" s="237"/>
      <c r="K502" s="237"/>
      <c r="L502" s="237">
        <v>0.35</v>
      </c>
      <c r="M502" s="238">
        <f t="shared" si="15"/>
        <v>0.35</v>
      </c>
      <c r="O502" s="179"/>
      <c r="P502" s="194"/>
    </row>
    <row r="503" spans="1:16" ht="24.75">
      <c r="A503" s="209" t="s">
        <v>187</v>
      </c>
      <c r="B503" s="211" t="s">
        <v>196</v>
      </c>
      <c r="C503" s="232" t="s">
        <v>45</v>
      </c>
      <c r="D503" s="232" t="s">
        <v>92</v>
      </c>
      <c r="E503" s="232" t="s">
        <v>79</v>
      </c>
      <c r="F503" s="233" t="s">
        <v>448</v>
      </c>
      <c r="G503" s="234" t="s">
        <v>526</v>
      </c>
      <c r="H503" s="234" t="s">
        <v>341</v>
      </c>
      <c r="I503" s="245"/>
      <c r="J503" s="237"/>
      <c r="K503" s="237"/>
      <c r="L503" s="237">
        <v>0.1</v>
      </c>
      <c r="M503" s="238">
        <f t="shared" si="15"/>
        <v>0.1</v>
      </c>
      <c r="O503" s="179"/>
      <c r="P503" s="194"/>
    </row>
    <row r="504" spans="1:16" ht="24.75">
      <c r="A504" s="209" t="s">
        <v>187</v>
      </c>
      <c r="B504" s="211" t="s">
        <v>196</v>
      </c>
      <c r="C504" s="232" t="s">
        <v>45</v>
      </c>
      <c r="D504" s="232" t="s">
        <v>130</v>
      </c>
      <c r="E504" s="232" t="s">
        <v>14</v>
      </c>
      <c r="F504" s="233" t="s">
        <v>183</v>
      </c>
      <c r="G504" s="234" t="s">
        <v>232</v>
      </c>
      <c r="H504" s="234" t="s">
        <v>341</v>
      </c>
      <c r="I504" s="245"/>
      <c r="J504" s="237"/>
      <c r="K504" s="237"/>
      <c r="L504" s="237">
        <v>0.2</v>
      </c>
      <c r="M504" s="238">
        <f t="shared" si="15"/>
        <v>0.2</v>
      </c>
      <c r="O504" s="179"/>
      <c r="P504" s="194"/>
    </row>
    <row r="505" spans="1:16" ht="62.25" customHeight="1">
      <c r="A505" s="209" t="s">
        <v>187</v>
      </c>
      <c r="B505" s="211" t="s">
        <v>196</v>
      </c>
      <c r="C505" s="209" t="s">
        <v>45</v>
      </c>
      <c r="D505" s="209" t="s">
        <v>130</v>
      </c>
      <c r="E505" s="232" t="s">
        <v>14</v>
      </c>
      <c r="F505" s="233" t="s">
        <v>223</v>
      </c>
      <c r="G505" s="234" t="s">
        <v>198</v>
      </c>
      <c r="H505" s="234" t="s">
        <v>341</v>
      </c>
      <c r="I505" s="245"/>
      <c r="J505" s="237"/>
      <c r="K505" s="237"/>
      <c r="L505" s="237">
        <v>0.2</v>
      </c>
      <c r="M505" s="238">
        <f t="shared" si="15"/>
        <v>0.2</v>
      </c>
      <c r="O505" s="179"/>
      <c r="P505" s="194"/>
    </row>
    <row r="506" spans="1:16" ht="25.5" customHeight="1">
      <c r="A506" s="209" t="s">
        <v>187</v>
      </c>
      <c r="B506" s="211" t="s">
        <v>196</v>
      </c>
      <c r="C506" s="209" t="s">
        <v>45</v>
      </c>
      <c r="D506" s="209" t="s">
        <v>130</v>
      </c>
      <c r="E506" s="232" t="s">
        <v>27</v>
      </c>
      <c r="F506" s="233" t="s">
        <v>214</v>
      </c>
      <c r="G506" s="234" t="s">
        <v>462</v>
      </c>
      <c r="H506" s="234" t="s">
        <v>341</v>
      </c>
      <c r="I506" s="245"/>
      <c r="J506" s="237"/>
      <c r="K506" s="237"/>
      <c r="L506" s="237">
        <v>0.15</v>
      </c>
      <c r="M506" s="238">
        <f t="shared" si="15"/>
        <v>0.15</v>
      </c>
      <c r="O506" s="179"/>
      <c r="P506" s="194"/>
    </row>
    <row r="507" spans="1:16" ht="24.75" customHeight="1">
      <c r="A507" s="209" t="s">
        <v>187</v>
      </c>
      <c r="B507" s="211" t="s">
        <v>196</v>
      </c>
      <c r="C507" s="209" t="s">
        <v>45</v>
      </c>
      <c r="D507" s="209" t="s">
        <v>130</v>
      </c>
      <c r="E507" s="243" t="s">
        <v>22</v>
      </c>
      <c r="F507" s="326" t="s">
        <v>464</v>
      </c>
      <c r="G507" s="234" t="s">
        <v>466</v>
      </c>
      <c r="H507" s="234" t="s">
        <v>341</v>
      </c>
      <c r="I507" s="245"/>
      <c r="J507" s="237"/>
      <c r="K507" s="237"/>
      <c r="L507" s="237">
        <v>0.15</v>
      </c>
      <c r="M507" s="238">
        <f t="shared" si="15"/>
        <v>0.15</v>
      </c>
      <c r="O507" s="179"/>
      <c r="P507" s="194"/>
    </row>
    <row r="508" spans="1:16" ht="12.75" customHeight="1">
      <c r="A508" s="209" t="s">
        <v>187</v>
      </c>
      <c r="B508" s="300" t="s">
        <v>196</v>
      </c>
      <c r="C508" s="209" t="s">
        <v>45</v>
      </c>
      <c r="D508" s="262" t="s">
        <v>46</v>
      </c>
      <c r="E508" s="249" t="s">
        <v>27</v>
      </c>
      <c r="F508" s="264" t="s">
        <v>542</v>
      </c>
      <c r="G508" s="234" t="s">
        <v>541</v>
      </c>
      <c r="H508" s="234" t="s">
        <v>341</v>
      </c>
      <c r="I508" s="245"/>
      <c r="J508" s="237"/>
      <c r="K508" s="237"/>
      <c r="L508" s="237">
        <v>0.1</v>
      </c>
      <c r="M508" s="238">
        <f t="shared" si="15"/>
        <v>0.1</v>
      </c>
      <c r="O508" s="179"/>
      <c r="P508" s="194"/>
    </row>
    <row r="509" spans="1:16" ht="12.75" customHeight="1">
      <c r="A509" s="209" t="s">
        <v>187</v>
      </c>
      <c r="B509" s="300" t="s">
        <v>196</v>
      </c>
      <c r="C509" s="209" t="s">
        <v>45</v>
      </c>
      <c r="D509" s="262" t="s">
        <v>46</v>
      </c>
      <c r="E509" s="249" t="s">
        <v>27</v>
      </c>
      <c r="F509" s="264" t="s">
        <v>650</v>
      </c>
      <c r="G509" s="234" t="s">
        <v>652</v>
      </c>
      <c r="H509" s="234" t="s">
        <v>341</v>
      </c>
      <c r="I509" s="245"/>
      <c r="J509" s="237"/>
      <c r="K509" s="237"/>
      <c r="L509" s="237">
        <v>0.15</v>
      </c>
      <c r="M509" s="238">
        <f t="shared" si="15"/>
        <v>0.15</v>
      </c>
      <c r="O509" s="179"/>
      <c r="P509" s="194"/>
    </row>
    <row r="510" spans="1:16" ht="12.75" customHeight="1">
      <c r="A510" s="209" t="s">
        <v>187</v>
      </c>
      <c r="B510" s="300" t="s">
        <v>196</v>
      </c>
      <c r="C510" s="209" t="s">
        <v>45</v>
      </c>
      <c r="D510" s="308" t="s">
        <v>46</v>
      </c>
      <c r="E510" s="281" t="s">
        <v>79</v>
      </c>
      <c r="F510" s="327" t="s">
        <v>451</v>
      </c>
      <c r="G510" s="234" t="s">
        <v>452</v>
      </c>
      <c r="H510" s="234" t="s">
        <v>341</v>
      </c>
      <c r="I510" s="245"/>
      <c r="J510" s="237"/>
      <c r="K510" s="237"/>
      <c r="L510" s="237">
        <v>0.1</v>
      </c>
      <c r="M510" s="238">
        <f t="shared" si="15"/>
        <v>0.1</v>
      </c>
      <c r="O510" s="179"/>
      <c r="P510" s="194"/>
    </row>
    <row r="511" spans="1:16" ht="24.75" customHeight="1">
      <c r="A511" s="209" t="s">
        <v>187</v>
      </c>
      <c r="B511" s="300" t="s">
        <v>196</v>
      </c>
      <c r="C511" s="209" t="s">
        <v>45</v>
      </c>
      <c r="D511" s="308" t="s">
        <v>46</v>
      </c>
      <c r="E511" s="281" t="s">
        <v>79</v>
      </c>
      <c r="F511" s="327" t="s">
        <v>544</v>
      </c>
      <c r="G511" s="234" t="s">
        <v>545</v>
      </c>
      <c r="H511" s="234" t="s">
        <v>341</v>
      </c>
      <c r="I511" s="245"/>
      <c r="J511" s="237"/>
      <c r="K511" s="237"/>
      <c r="L511" s="237">
        <v>0.1</v>
      </c>
      <c r="M511" s="238">
        <f t="shared" si="15"/>
        <v>0.1</v>
      </c>
      <c r="O511" s="179"/>
      <c r="P511" s="194"/>
    </row>
    <row r="512" spans="1:16" ht="37.5">
      <c r="A512" s="209" t="s">
        <v>187</v>
      </c>
      <c r="B512" s="300" t="s">
        <v>196</v>
      </c>
      <c r="C512" s="209" t="s">
        <v>45</v>
      </c>
      <c r="D512" s="308" t="s">
        <v>46</v>
      </c>
      <c r="E512" s="281" t="s">
        <v>79</v>
      </c>
      <c r="F512" s="327" t="s">
        <v>546</v>
      </c>
      <c r="G512" s="234" t="s">
        <v>653</v>
      </c>
      <c r="H512" s="234" t="s">
        <v>341</v>
      </c>
      <c r="I512" s="245"/>
      <c r="J512" s="237"/>
      <c r="K512" s="237"/>
      <c r="L512" s="237">
        <v>0.3</v>
      </c>
      <c r="M512" s="238">
        <f t="shared" si="15"/>
        <v>0.3</v>
      </c>
      <c r="O512" s="179"/>
      <c r="P512" s="194"/>
    </row>
    <row r="513" spans="1:16" ht="24.75">
      <c r="A513" s="209" t="s">
        <v>187</v>
      </c>
      <c r="B513" s="300" t="s">
        <v>196</v>
      </c>
      <c r="C513" s="209" t="s">
        <v>45</v>
      </c>
      <c r="D513" s="308" t="s">
        <v>46</v>
      </c>
      <c r="E513" s="281" t="s">
        <v>79</v>
      </c>
      <c r="F513" s="327" t="s">
        <v>319</v>
      </c>
      <c r="G513" s="234" t="s">
        <v>538</v>
      </c>
      <c r="H513" s="234" t="s">
        <v>341</v>
      </c>
      <c r="I513" s="245"/>
      <c r="J513" s="237"/>
      <c r="K513" s="237"/>
      <c r="L513" s="237">
        <v>0.3</v>
      </c>
      <c r="M513" s="238">
        <f t="shared" si="15"/>
        <v>0.3</v>
      </c>
      <c r="O513" s="179"/>
      <c r="P513" s="194"/>
    </row>
    <row r="514" spans="1:16" ht="24.75">
      <c r="A514" s="209" t="s">
        <v>187</v>
      </c>
      <c r="B514" s="300" t="s">
        <v>196</v>
      </c>
      <c r="C514" s="209" t="s">
        <v>45</v>
      </c>
      <c r="D514" s="308" t="s">
        <v>46</v>
      </c>
      <c r="E514" s="281" t="s">
        <v>79</v>
      </c>
      <c r="F514" s="327" t="s">
        <v>477</v>
      </c>
      <c r="G514" s="234" t="s">
        <v>654</v>
      </c>
      <c r="H514" s="234" t="s">
        <v>341</v>
      </c>
      <c r="I514" s="245"/>
      <c r="J514" s="237"/>
      <c r="K514" s="237"/>
      <c r="L514" s="237">
        <v>0.2</v>
      </c>
      <c r="M514" s="238">
        <f t="shared" si="15"/>
        <v>0.2</v>
      </c>
      <c r="O514" s="179"/>
      <c r="P514" s="194"/>
    </row>
    <row r="515" spans="1:16" ht="25.5" customHeight="1">
      <c r="A515" s="209" t="s">
        <v>187</v>
      </c>
      <c r="B515" s="211" t="s">
        <v>196</v>
      </c>
      <c r="C515" s="209" t="s">
        <v>45</v>
      </c>
      <c r="D515" s="307" t="s">
        <v>52</v>
      </c>
      <c r="E515" s="271" t="s">
        <v>14</v>
      </c>
      <c r="F515" s="234" t="s">
        <v>182</v>
      </c>
      <c r="G515" s="234" t="s">
        <v>592</v>
      </c>
      <c r="H515" s="234" t="s">
        <v>341</v>
      </c>
      <c r="I515" s="245"/>
      <c r="J515" s="237"/>
      <c r="K515" s="237"/>
      <c r="L515" s="237">
        <v>0.05</v>
      </c>
      <c r="M515" s="238">
        <f t="shared" si="15"/>
        <v>0.05</v>
      </c>
      <c r="O515" s="179"/>
      <c r="P515" s="194"/>
    </row>
    <row r="516" spans="1:16" ht="25.5" customHeight="1">
      <c r="A516" s="209" t="s">
        <v>187</v>
      </c>
      <c r="B516" s="211" t="s">
        <v>196</v>
      </c>
      <c r="C516" s="209" t="s">
        <v>45</v>
      </c>
      <c r="D516" s="307" t="s">
        <v>52</v>
      </c>
      <c r="E516" s="271" t="s">
        <v>79</v>
      </c>
      <c r="F516" s="234" t="s">
        <v>697</v>
      </c>
      <c r="G516" s="234" t="s">
        <v>696</v>
      </c>
      <c r="H516" s="234" t="s">
        <v>341</v>
      </c>
      <c r="I516" s="245"/>
      <c r="J516" s="237"/>
      <c r="K516" s="237"/>
      <c r="L516" s="237">
        <v>0.25</v>
      </c>
      <c r="M516" s="238">
        <f t="shared" si="15"/>
        <v>0.25</v>
      </c>
      <c r="O516" s="179"/>
      <c r="P516" s="194"/>
    </row>
    <row r="517" spans="1:16" ht="12.75" customHeight="1">
      <c r="A517" s="209" t="s">
        <v>187</v>
      </c>
      <c r="B517" s="211" t="s">
        <v>196</v>
      </c>
      <c r="C517" s="209" t="s">
        <v>45</v>
      </c>
      <c r="D517" s="209" t="s">
        <v>47</v>
      </c>
      <c r="E517" s="232" t="s">
        <v>79</v>
      </c>
      <c r="F517" s="233" t="s">
        <v>200</v>
      </c>
      <c r="G517" s="234" t="s">
        <v>314</v>
      </c>
      <c r="H517" s="234" t="s">
        <v>341</v>
      </c>
      <c r="I517" s="245"/>
      <c r="J517" s="237"/>
      <c r="K517" s="237"/>
      <c r="L517" s="359">
        <v>0.05</v>
      </c>
      <c r="M517" s="189">
        <f t="shared" si="15"/>
        <v>0.05</v>
      </c>
      <c r="O517" s="179"/>
      <c r="P517" s="194"/>
    </row>
    <row r="518" spans="1:16" s="21" customFormat="1" ht="24.75">
      <c r="A518" s="209" t="s">
        <v>187</v>
      </c>
      <c r="B518" s="211" t="s">
        <v>196</v>
      </c>
      <c r="C518" s="209" t="s">
        <v>45</v>
      </c>
      <c r="D518" s="209" t="s">
        <v>47</v>
      </c>
      <c r="E518" s="232" t="s">
        <v>79</v>
      </c>
      <c r="F518" s="233" t="s">
        <v>774</v>
      </c>
      <c r="G518" s="358" t="s">
        <v>824</v>
      </c>
      <c r="H518" s="234" t="s">
        <v>341</v>
      </c>
      <c r="I518" s="245"/>
      <c r="J518" s="237"/>
      <c r="K518" s="237"/>
      <c r="L518" s="359">
        <v>0.2</v>
      </c>
      <c r="M518" s="189">
        <f>SUM(I518:L518)</f>
        <v>0.2</v>
      </c>
      <c r="N518" s="6"/>
      <c r="O518" s="179"/>
      <c r="P518" s="194"/>
    </row>
    <row r="519" spans="1:16" ht="24.75">
      <c r="A519" s="209" t="s">
        <v>187</v>
      </c>
      <c r="B519" s="211" t="s">
        <v>196</v>
      </c>
      <c r="C519" s="209" t="s">
        <v>45</v>
      </c>
      <c r="D519" s="209" t="s">
        <v>47</v>
      </c>
      <c r="E519" s="232" t="s">
        <v>79</v>
      </c>
      <c r="F519" s="233" t="s">
        <v>555</v>
      </c>
      <c r="G519" s="234" t="s">
        <v>828</v>
      </c>
      <c r="H519" s="234" t="s">
        <v>341</v>
      </c>
      <c r="I519" s="245"/>
      <c r="J519" s="237"/>
      <c r="K519" s="237"/>
      <c r="L519" s="237">
        <v>0.3</v>
      </c>
      <c r="M519" s="238">
        <f>SUM(I519:L519)</f>
        <v>0.3</v>
      </c>
      <c r="O519" s="179"/>
      <c r="P519" s="194"/>
    </row>
    <row r="520" spans="1:16" ht="24.75">
      <c r="A520" s="209" t="s">
        <v>187</v>
      </c>
      <c r="B520" s="211" t="s">
        <v>196</v>
      </c>
      <c r="C520" s="209" t="s">
        <v>45</v>
      </c>
      <c r="D520" s="209" t="s">
        <v>47</v>
      </c>
      <c r="E520" s="232" t="s">
        <v>79</v>
      </c>
      <c r="F520" s="233" t="s">
        <v>555</v>
      </c>
      <c r="G520" s="234" t="s">
        <v>829</v>
      </c>
      <c r="H520" s="234" t="s">
        <v>341</v>
      </c>
      <c r="I520" s="245"/>
      <c r="J520" s="237"/>
      <c r="K520" s="237"/>
      <c r="L520" s="359">
        <v>0.1</v>
      </c>
      <c r="M520" s="189">
        <f>SUM(I520:L520)</f>
        <v>0.1</v>
      </c>
      <c r="O520" s="179"/>
      <c r="P520" s="194"/>
    </row>
    <row r="521" spans="1:16" ht="24.75">
      <c r="A521" s="209" t="s">
        <v>187</v>
      </c>
      <c r="B521" s="211" t="s">
        <v>196</v>
      </c>
      <c r="C521" s="209" t="s">
        <v>45</v>
      </c>
      <c r="D521" s="209" t="s">
        <v>47</v>
      </c>
      <c r="E521" s="232" t="s">
        <v>79</v>
      </c>
      <c r="F521" s="233" t="s">
        <v>437</v>
      </c>
      <c r="G521" s="234" t="s">
        <v>825</v>
      </c>
      <c r="H521" s="234" t="s">
        <v>341</v>
      </c>
      <c r="I521" s="245"/>
      <c r="J521" s="237"/>
      <c r="K521" s="237"/>
      <c r="L521" s="359">
        <v>0.1</v>
      </c>
      <c r="M521" s="189">
        <f>SUM(I521:L521)</f>
        <v>0.1</v>
      </c>
      <c r="O521" s="179"/>
      <c r="P521" s="194"/>
    </row>
    <row r="522" spans="1:16" ht="24.75">
      <c r="A522" s="209" t="s">
        <v>187</v>
      </c>
      <c r="B522" s="211" t="s">
        <v>196</v>
      </c>
      <c r="C522" s="209" t="s">
        <v>45</v>
      </c>
      <c r="D522" s="209" t="s">
        <v>47</v>
      </c>
      <c r="E522" s="232" t="s">
        <v>79</v>
      </c>
      <c r="F522" s="233" t="s">
        <v>554</v>
      </c>
      <c r="G522" s="358" t="s">
        <v>824</v>
      </c>
      <c r="H522" s="234" t="s">
        <v>341</v>
      </c>
      <c r="I522" s="245"/>
      <c r="J522" s="237"/>
      <c r="K522" s="237"/>
      <c r="L522" s="359">
        <v>0.1</v>
      </c>
      <c r="M522" s="189">
        <f t="shared" si="15"/>
        <v>0.1</v>
      </c>
      <c r="O522" s="179"/>
      <c r="P522" s="194"/>
    </row>
    <row r="523" spans="1:16" s="205" customFormat="1" ht="25.5" customHeight="1">
      <c r="A523" s="209" t="s">
        <v>187</v>
      </c>
      <c r="B523" s="211" t="s">
        <v>196</v>
      </c>
      <c r="C523" s="209" t="s">
        <v>45</v>
      </c>
      <c r="D523" s="232" t="s">
        <v>425</v>
      </c>
      <c r="E523" s="232" t="s">
        <v>22</v>
      </c>
      <c r="F523" s="233" t="s">
        <v>426</v>
      </c>
      <c r="G523" s="234" t="s">
        <v>427</v>
      </c>
      <c r="H523" s="234" t="s">
        <v>341</v>
      </c>
      <c r="I523" s="245"/>
      <c r="J523" s="237"/>
      <c r="K523" s="237"/>
      <c r="L523" s="237">
        <v>0.2</v>
      </c>
      <c r="M523" s="238">
        <f t="shared" si="15"/>
        <v>0.2</v>
      </c>
      <c r="O523" s="189"/>
      <c r="P523" s="201"/>
    </row>
    <row r="524" spans="1:16" ht="24.75">
      <c r="A524" s="209" t="s">
        <v>187</v>
      </c>
      <c r="B524" s="211" t="s">
        <v>196</v>
      </c>
      <c r="C524" s="209" t="s">
        <v>45</v>
      </c>
      <c r="D524" s="232" t="s">
        <v>142</v>
      </c>
      <c r="E524" s="232" t="s">
        <v>14</v>
      </c>
      <c r="F524" s="233" t="s">
        <v>237</v>
      </c>
      <c r="G524" s="234" t="s">
        <v>201</v>
      </c>
      <c r="H524" s="234" t="s">
        <v>341</v>
      </c>
      <c r="I524" s="245"/>
      <c r="J524" s="237"/>
      <c r="K524" s="237"/>
      <c r="L524" s="237">
        <v>0.25</v>
      </c>
      <c r="M524" s="238">
        <f t="shared" si="15"/>
        <v>0.25</v>
      </c>
      <c r="O524" s="179"/>
      <c r="P524" s="194"/>
    </row>
    <row r="525" spans="1:16" ht="24.75">
      <c r="A525" s="209" t="s">
        <v>187</v>
      </c>
      <c r="B525" s="211" t="s">
        <v>196</v>
      </c>
      <c r="C525" s="209" t="s">
        <v>45</v>
      </c>
      <c r="D525" s="209" t="s">
        <v>142</v>
      </c>
      <c r="E525" s="209" t="s">
        <v>22</v>
      </c>
      <c r="F525" s="233" t="s">
        <v>311</v>
      </c>
      <c r="G525" s="234" t="s">
        <v>202</v>
      </c>
      <c r="H525" s="234" t="s">
        <v>341</v>
      </c>
      <c r="I525" s="245"/>
      <c r="J525" s="237"/>
      <c r="K525" s="237"/>
      <c r="L525" s="237">
        <v>0.25</v>
      </c>
      <c r="M525" s="238">
        <f t="shared" si="15"/>
        <v>0.25</v>
      </c>
      <c r="O525" s="179"/>
      <c r="P525" s="194"/>
    </row>
    <row r="526" spans="1:16" ht="24.75">
      <c r="A526" s="209" t="s">
        <v>187</v>
      </c>
      <c r="B526" s="211" t="s">
        <v>196</v>
      </c>
      <c r="C526" s="209" t="s">
        <v>45</v>
      </c>
      <c r="D526" s="209" t="s">
        <v>142</v>
      </c>
      <c r="E526" s="209" t="s">
        <v>22</v>
      </c>
      <c r="F526" s="233" t="s">
        <v>459</v>
      </c>
      <c r="G526" s="234" t="s">
        <v>460</v>
      </c>
      <c r="H526" s="234" t="s">
        <v>341</v>
      </c>
      <c r="I526" s="245"/>
      <c r="J526" s="237"/>
      <c r="K526" s="237"/>
      <c r="L526" s="237">
        <v>0.25</v>
      </c>
      <c r="M526" s="238">
        <f t="shared" si="15"/>
        <v>0.25</v>
      </c>
      <c r="O526" s="179"/>
      <c r="P526" s="194"/>
    </row>
    <row r="527" spans="1:16" ht="25.5" customHeight="1">
      <c r="A527" s="209" t="s">
        <v>187</v>
      </c>
      <c r="B527" s="211" t="s">
        <v>196</v>
      </c>
      <c r="C527" s="209" t="s">
        <v>45</v>
      </c>
      <c r="D527" s="209" t="s">
        <v>142</v>
      </c>
      <c r="E527" s="209" t="s">
        <v>22</v>
      </c>
      <c r="F527" s="233" t="s">
        <v>707</v>
      </c>
      <c r="G527" s="234" t="s">
        <v>708</v>
      </c>
      <c r="H527" s="234" t="s">
        <v>341</v>
      </c>
      <c r="I527" s="245"/>
      <c r="J527" s="237"/>
      <c r="K527" s="237"/>
      <c r="L527" s="359">
        <v>0.5</v>
      </c>
      <c r="M527" s="189">
        <f t="shared" si="15"/>
        <v>0.5</v>
      </c>
      <c r="O527" s="179"/>
      <c r="P527" s="194"/>
    </row>
    <row r="528" spans="1:16" ht="24.75">
      <c r="A528" s="209" t="s">
        <v>187</v>
      </c>
      <c r="B528" s="211" t="s">
        <v>196</v>
      </c>
      <c r="C528" s="209" t="s">
        <v>45</v>
      </c>
      <c r="D528" s="209" t="s">
        <v>142</v>
      </c>
      <c r="E528" s="209" t="s">
        <v>79</v>
      </c>
      <c r="F528" s="233" t="s">
        <v>710</v>
      </c>
      <c r="G528" s="234" t="s">
        <v>202</v>
      </c>
      <c r="H528" s="234" t="s">
        <v>341</v>
      </c>
      <c r="I528" s="245"/>
      <c r="J528" s="237"/>
      <c r="K528" s="237"/>
      <c r="L528" s="237">
        <v>0.25</v>
      </c>
      <c r="M528" s="238">
        <f t="shared" si="15"/>
        <v>0.25</v>
      </c>
      <c r="O528" s="179"/>
      <c r="P528" s="194"/>
    </row>
    <row r="529" spans="1:16" ht="25.5" customHeight="1">
      <c r="A529" s="209" t="s">
        <v>187</v>
      </c>
      <c r="B529" s="211" t="s">
        <v>196</v>
      </c>
      <c r="C529" s="209" t="s">
        <v>45</v>
      </c>
      <c r="D529" s="209" t="s">
        <v>172</v>
      </c>
      <c r="E529" s="232" t="s">
        <v>14</v>
      </c>
      <c r="F529" s="233" t="s">
        <v>263</v>
      </c>
      <c r="G529" s="234" t="s">
        <v>512</v>
      </c>
      <c r="H529" s="234" t="s">
        <v>341</v>
      </c>
      <c r="I529" s="245"/>
      <c r="J529" s="237"/>
      <c r="K529" s="237"/>
      <c r="L529" s="237">
        <v>0.05</v>
      </c>
      <c r="M529" s="238">
        <f t="shared" si="15"/>
        <v>0.05</v>
      </c>
      <c r="O529" s="179"/>
      <c r="P529" s="194"/>
    </row>
    <row r="530" spans="1:16" ht="24.75">
      <c r="A530" s="209" t="s">
        <v>187</v>
      </c>
      <c r="B530" s="211" t="s">
        <v>196</v>
      </c>
      <c r="C530" s="209" t="s">
        <v>45</v>
      </c>
      <c r="D530" s="209" t="s">
        <v>172</v>
      </c>
      <c r="E530" s="232" t="s">
        <v>14</v>
      </c>
      <c r="F530" s="233" t="s">
        <v>263</v>
      </c>
      <c r="G530" s="234" t="s">
        <v>513</v>
      </c>
      <c r="H530" s="234" t="s">
        <v>341</v>
      </c>
      <c r="I530" s="245"/>
      <c r="J530" s="237"/>
      <c r="K530" s="237"/>
      <c r="L530" s="237">
        <v>0.1</v>
      </c>
      <c r="M530" s="238">
        <f t="shared" si="15"/>
        <v>0.1</v>
      </c>
      <c r="O530" s="179"/>
      <c r="P530" s="194"/>
    </row>
    <row r="531" spans="1:16" ht="37.5">
      <c r="A531" s="209" t="s">
        <v>187</v>
      </c>
      <c r="B531" s="211" t="s">
        <v>196</v>
      </c>
      <c r="C531" s="209" t="s">
        <v>45</v>
      </c>
      <c r="D531" s="232" t="s">
        <v>57</v>
      </c>
      <c r="E531" s="232" t="s">
        <v>79</v>
      </c>
      <c r="F531" s="233" t="s">
        <v>144</v>
      </c>
      <c r="G531" s="234" t="s">
        <v>421</v>
      </c>
      <c r="H531" s="234" t="s">
        <v>341</v>
      </c>
      <c r="I531" s="245"/>
      <c r="J531" s="237"/>
      <c r="K531" s="237"/>
      <c r="L531" s="237">
        <v>0.6</v>
      </c>
      <c r="M531" s="238">
        <f t="shared" si="15"/>
        <v>0.6</v>
      </c>
      <c r="O531" s="179"/>
      <c r="P531" s="194"/>
    </row>
    <row r="532" spans="1:16" ht="12.75" customHeight="1">
      <c r="A532" s="209" t="s">
        <v>187</v>
      </c>
      <c r="B532" s="211" t="s">
        <v>196</v>
      </c>
      <c r="C532" s="209" t="s">
        <v>45</v>
      </c>
      <c r="D532" s="328" t="s">
        <v>461</v>
      </c>
      <c r="E532" s="246" t="s">
        <v>79</v>
      </c>
      <c r="F532" s="233" t="s">
        <v>243</v>
      </c>
      <c r="G532" s="234" t="s">
        <v>483</v>
      </c>
      <c r="H532" s="234" t="s">
        <v>341</v>
      </c>
      <c r="I532" s="245"/>
      <c r="J532" s="237"/>
      <c r="K532" s="237"/>
      <c r="L532" s="237">
        <v>0.1</v>
      </c>
      <c r="M532" s="238">
        <f t="shared" si="15"/>
        <v>0.1</v>
      </c>
      <c r="O532" s="179"/>
      <c r="P532" s="194"/>
    </row>
    <row r="533" spans="1:16" ht="24.75">
      <c r="A533" s="209" t="s">
        <v>187</v>
      </c>
      <c r="B533" s="211" t="s">
        <v>196</v>
      </c>
      <c r="C533" s="209" t="s">
        <v>45</v>
      </c>
      <c r="D533" s="232" t="s">
        <v>478</v>
      </c>
      <c r="E533" s="246" t="s">
        <v>14</v>
      </c>
      <c r="F533" s="233" t="s">
        <v>479</v>
      </c>
      <c r="G533" s="234" t="s">
        <v>480</v>
      </c>
      <c r="H533" s="234" t="s">
        <v>341</v>
      </c>
      <c r="I533" s="245"/>
      <c r="J533" s="237"/>
      <c r="K533" s="237"/>
      <c r="L533" s="237">
        <v>0.1</v>
      </c>
      <c r="M533" s="238">
        <f t="shared" si="15"/>
        <v>0.1</v>
      </c>
      <c r="O533" s="179"/>
      <c r="P533" s="194"/>
    </row>
    <row r="534" spans="1:16" ht="12.75" customHeight="1">
      <c r="A534" s="209" t="s">
        <v>187</v>
      </c>
      <c r="B534" s="211" t="s">
        <v>196</v>
      </c>
      <c r="C534" s="253" t="s">
        <v>45</v>
      </c>
      <c r="D534" s="254" t="s">
        <v>64</v>
      </c>
      <c r="E534" s="254"/>
      <c r="F534" s="255" t="s">
        <v>44</v>
      </c>
      <c r="G534" s="256"/>
      <c r="H534" s="257"/>
      <c r="I534" s="258"/>
      <c r="J534" s="259"/>
      <c r="K534" s="259"/>
      <c r="L534" s="259">
        <f>SUM(L499:L533)</f>
        <v>8.099999999999998</v>
      </c>
      <c r="M534" s="260">
        <f t="shared" si="15"/>
        <v>8.099999999999998</v>
      </c>
      <c r="O534" s="182"/>
      <c r="P534" s="196"/>
    </row>
    <row r="535" spans="1:16" ht="12.75" customHeight="1">
      <c r="A535" s="209" t="s">
        <v>187</v>
      </c>
      <c r="B535" s="265" t="s">
        <v>196</v>
      </c>
      <c r="C535" s="266" t="s">
        <v>65</v>
      </c>
      <c r="D535" s="266" t="s">
        <v>44</v>
      </c>
      <c r="E535" s="266" t="s">
        <v>44</v>
      </c>
      <c r="F535" s="255" t="s">
        <v>44</v>
      </c>
      <c r="G535" s="256"/>
      <c r="H535" s="267"/>
      <c r="I535" s="268">
        <f>I498</f>
        <v>0.5</v>
      </c>
      <c r="J535" s="269">
        <f>J498</f>
        <v>2.125</v>
      </c>
      <c r="K535" s="269">
        <f>K498</f>
        <v>4.1</v>
      </c>
      <c r="L535" s="269">
        <f>L534</f>
        <v>8.099999999999998</v>
      </c>
      <c r="M535" s="270">
        <f t="shared" si="15"/>
        <v>14.824999999999998</v>
      </c>
      <c r="O535" s="183"/>
      <c r="P535" s="197"/>
    </row>
    <row r="536" spans="1:16" ht="12.75" customHeight="1">
      <c r="A536" s="209" t="s">
        <v>187</v>
      </c>
      <c r="B536" s="211" t="s">
        <v>203</v>
      </c>
      <c r="C536" s="249" t="s">
        <v>12</v>
      </c>
      <c r="D536" s="232" t="s">
        <v>30</v>
      </c>
      <c r="E536" s="232" t="s">
        <v>27</v>
      </c>
      <c r="F536" s="233" t="s">
        <v>269</v>
      </c>
      <c r="G536" s="358" t="s">
        <v>813</v>
      </c>
      <c r="H536" s="234" t="s">
        <v>342</v>
      </c>
      <c r="I536" s="245"/>
      <c r="J536" s="237"/>
      <c r="K536" s="359">
        <v>0.1</v>
      </c>
      <c r="L536" s="237"/>
      <c r="M536" s="189">
        <f>SUM(I536:L536)</f>
        <v>0.1</v>
      </c>
      <c r="O536" s="179"/>
      <c r="P536" s="194"/>
    </row>
    <row r="537" spans="1:16" ht="12.75" customHeight="1">
      <c r="A537" s="209" t="s">
        <v>187</v>
      </c>
      <c r="B537" s="211" t="s">
        <v>203</v>
      </c>
      <c r="C537" s="390" t="s">
        <v>12</v>
      </c>
      <c r="D537" s="254" t="s">
        <v>43</v>
      </c>
      <c r="E537" s="254" t="s">
        <v>44</v>
      </c>
      <c r="F537" s="255" t="s">
        <v>44</v>
      </c>
      <c r="G537" s="256"/>
      <c r="H537" s="257"/>
      <c r="I537" s="259">
        <f>SUM(I536)</f>
        <v>0</v>
      </c>
      <c r="J537" s="259">
        <f>SUM(J536)</f>
        <v>0</v>
      </c>
      <c r="K537" s="259">
        <f>SUM(K536)</f>
        <v>0.1</v>
      </c>
      <c r="L537" s="259"/>
      <c r="M537" s="260">
        <f t="shared" si="15"/>
        <v>0.1</v>
      </c>
      <c r="O537" s="182"/>
      <c r="P537" s="196"/>
    </row>
    <row r="538" spans="1:16" ht="12.75" customHeight="1">
      <c r="A538" s="209" t="s">
        <v>187</v>
      </c>
      <c r="B538" s="211" t="s">
        <v>203</v>
      </c>
      <c r="C538" s="249" t="s">
        <v>45</v>
      </c>
      <c r="D538" s="232" t="s">
        <v>59</v>
      </c>
      <c r="E538" s="232" t="s">
        <v>79</v>
      </c>
      <c r="F538" s="233" t="s">
        <v>95</v>
      </c>
      <c r="G538" s="358" t="s">
        <v>577</v>
      </c>
      <c r="H538" s="234" t="s">
        <v>341</v>
      </c>
      <c r="I538" s="245"/>
      <c r="J538" s="237"/>
      <c r="K538" s="237"/>
      <c r="L538" s="237">
        <v>0.2</v>
      </c>
      <c r="M538" s="238">
        <f>SUM(I538:L538)</f>
        <v>0.2</v>
      </c>
      <c r="O538" s="179"/>
      <c r="P538" s="194"/>
    </row>
    <row r="539" spans="1:16" ht="12.75" customHeight="1">
      <c r="A539" s="209" t="s">
        <v>187</v>
      </c>
      <c r="B539" s="211" t="s">
        <v>203</v>
      </c>
      <c r="C539" s="209" t="s">
        <v>45</v>
      </c>
      <c r="D539" s="232" t="s">
        <v>358</v>
      </c>
      <c r="E539" s="232" t="s">
        <v>22</v>
      </c>
      <c r="F539" s="233" t="s">
        <v>204</v>
      </c>
      <c r="G539" s="234" t="s">
        <v>205</v>
      </c>
      <c r="H539" s="234" t="s">
        <v>341</v>
      </c>
      <c r="I539" s="245"/>
      <c r="J539" s="237"/>
      <c r="K539" s="237"/>
      <c r="L539" s="237">
        <v>0.6</v>
      </c>
      <c r="M539" s="238">
        <f t="shared" si="15"/>
        <v>0.6</v>
      </c>
      <c r="O539" s="179"/>
      <c r="P539" s="194"/>
    </row>
    <row r="540" spans="1:16" ht="25.5" customHeight="1">
      <c r="A540" s="209" t="s">
        <v>187</v>
      </c>
      <c r="B540" s="211" t="s">
        <v>203</v>
      </c>
      <c r="C540" s="209" t="s">
        <v>45</v>
      </c>
      <c r="D540" s="243" t="s">
        <v>283</v>
      </c>
      <c r="E540" s="232" t="s">
        <v>79</v>
      </c>
      <c r="F540" s="233" t="s">
        <v>282</v>
      </c>
      <c r="G540" s="234" t="s">
        <v>251</v>
      </c>
      <c r="H540" s="234" t="s">
        <v>341</v>
      </c>
      <c r="I540" s="245"/>
      <c r="J540" s="237"/>
      <c r="K540" s="237"/>
      <c r="L540" s="359">
        <v>0.1</v>
      </c>
      <c r="M540" s="189">
        <f aca="true" t="shared" si="16" ref="M540:M555">SUM(I540:L540)</f>
        <v>0.1</v>
      </c>
      <c r="O540" s="179"/>
      <c r="P540" s="194"/>
    </row>
    <row r="541" spans="1:16" ht="25.5" customHeight="1">
      <c r="A541" s="209" t="s">
        <v>187</v>
      </c>
      <c r="B541" s="211" t="s">
        <v>203</v>
      </c>
      <c r="C541" s="209" t="s">
        <v>45</v>
      </c>
      <c r="D541" s="209" t="s">
        <v>283</v>
      </c>
      <c r="E541" s="246" t="s">
        <v>79</v>
      </c>
      <c r="F541" s="385" t="s">
        <v>804</v>
      </c>
      <c r="G541" s="234" t="s">
        <v>251</v>
      </c>
      <c r="H541" s="234" t="s">
        <v>341</v>
      </c>
      <c r="I541" s="245"/>
      <c r="J541" s="237"/>
      <c r="K541" s="237"/>
      <c r="L541" s="237">
        <v>0.3</v>
      </c>
      <c r="M541" s="238">
        <f>SUM(I541:L541)</f>
        <v>0.3</v>
      </c>
      <c r="O541" s="179"/>
      <c r="P541" s="194"/>
    </row>
    <row r="542" spans="1:16" ht="25.5" customHeight="1">
      <c r="A542" s="209" t="s">
        <v>187</v>
      </c>
      <c r="B542" s="211" t="s">
        <v>203</v>
      </c>
      <c r="C542" s="209" t="s">
        <v>45</v>
      </c>
      <c r="D542" s="209" t="s">
        <v>283</v>
      </c>
      <c r="E542" s="246" t="s">
        <v>79</v>
      </c>
      <c r="F542" s="385" t="s">
        <v>805</v>
      </c>
      <c r="G542" s="358" t="s">
        <v>251</v>
      </c>
      <c r="H542" s="234" t="s">
        <v>341</v>
      </c>
      <c r="I542" s="245"/>
      <c r="J542" s="237"/>
      <c r="K542" s="237"/>
      <c r="L542" s="359">
        <v>0.3</v>
      </c>
      <c r="M542" s="189">
        <f t="shared" si="16"/>
        <v>0.3</v>
      </c>
      <c r="O542" s="179"/>
      <c r="P542" s="194"/>
    </row>
    <row r="543" spans="1:16" ht="38.25" customHeight="1">
      <c r="A543" s="209" t="s">
        <v>187</v>
      </c>
      <c r="B543" s="211" t="s">
        <v>203</v>
      </c>
      <c r="C543" s="209" t="s">
        <v>45</v>
      </c>
      <c r="D543" s="209" t="s">
        <v>283</v>
      </c>
      <c r="E543" s="246" t="s">
        <v>22</v>
      </c>
      <c r="F543" s="233" t="s">
        <v>628</v>
      </c>
      <c r="G543" s="234" t="s">
        <v>629</v>
      </c>
      <c r="H543" s="234" t="s">
        <v>341</v>
      </c>
      <c r="I543" s="245"/>
      <c r="J543" s="237"/>
      <c r="K543" s="237"/>
      <c r="L543" s="237">
        <v>0.05</v>
      </c>
      <c r="M543" s="238">
        <f>SUM(I543:L543)</f>
        <v>0.05</v>
      </c>
      <c r="O543" s="179"/>
      <c r="P543" s="194"/>
    </row>
    <row r="544" spans="1:16" ht="12.75" customHeight="1">
      <c r="A544" s="209" t="s">
        <v>187</v>
      </c>
      <c r="B544" s="211" t="s">
        <v>203</v>
      </c>
      <c r="C544" s="209" t="s">
        <v>45</v>
      </c>
      <c r="D544" s="232" t="s">
        <v>142</v>
      </c>
      <c r="E544" s="232" t="s">
        <v>14</v>
      </c>
      <c r="F544" s="234" t="s">
        <v>237</v>
      </c>
      <c r="G544" s="234" t="s">
        <v>206</v>
      </c>
      <c r="H544" s="234" t="s">
        <v>341</v>
      </c>
      <c r="I544" s="245"/>
      <c r="J544" s="237"/>
      <c r="K544" s="237"/>
      <c r="L544" s="237">
        <v>0.25</v>
      </c>
      <c r="M544" s="238">
        <f t="shared" si="16"/>
        <v>0.25</v>
      </c>
      <c r="O544" s="179"/>
      <c r="P544" s="194"/>
    </row>
    <row r="545" spans="1:16" ht="12.75" customHeight="1">
      <c r="A545" s="209" t="s">
        <v>187</v>
      </c>
      <c r="B545" s="211" t="s">
        <v>203</v>
      </c>
      <c r="C545" s="209" t="s">
        <v>45</v>
      </c>
      <c r="D545" s="209" t="s">
        <v>142</v>
      </c>
      <c r="E545" s="209" t="s">
        <v>79</v>
      </c>
      <c r="F545" s="233" t="s">
        <v>710</v>
      </c>
      <c r="G545" s="234" t="s">
        <v>313</v>
      </c>
      <c r="H545" s="234" t="s">
        <v>341</v>
      </c>
      <c r="I545" s="245"/>
      <c r="J545" s="237"/>
      <c r="K545" s="237"/>
      <c r="L545" s="237">
        <v>0.25</v>
      </c>
      <c r="M545" s="238">
        <f>SUM(I545:L545)</f>
        <v>0.25</v>
      </c>
      <c r="O545" s="179"/>
      <c r="P545" s="194"/>
    </row>
    <row r="546" spans="1:16" ht="12.75" customHeight="1">
      <c r="A546" s="209" t="s">
        <v>187</v>
      </c>
      <c r="B546" s="211" t="s">
        <v>203</v>
      </c>
      <c r="C546" s="209" t="s">
        <v>45</v>
      </c>
      <c r="D546" s="209" t="s">
        <v>142</v>
      </c>
      <c r="E546" s="209" t="s">
        <v>22</v>
      </c>
      <c r="F546" s="233" t="s">
        <v>311</v>
      </c>
      <c r="G546" s="234" t="s">
        <v>312</v>
      </c>
      <c r="H546" s="234" t="s">
        <v>341</v>
      </c>
      <c r="I546" s="245"/>
      <c r="J546" s="237"/>
      <c r="K546" s="237"/>
      <c r="L546" s="237">
        <v>0.25</v>
      </c>
      <c r="M546" s="238">
        <f t="shared" si="16"/>
        <v>0.25</v>
      </c>
      <c r="O546" s="179"/>
      <c r="P546" s="194"/>
    </row>
    <row r="547" spans="1:16" ht="12.75" customHeight="1">
      <c r="A547" s="209" t="s">
        <v>187</v>
      </c>
      <c r="B547" s="211" t="s">
        <v>203</v>
      </c>
      <c r="C547" s="253" t="s">
        <v>45</v>
      </c>
      <c r="D547" s="254" t="s">
        <v>64</v>
      </c>
      <c r="E547" s="254" t="s">
        <v>44</v>
      </c>
      <c r="F547" s="255" t="s">
        <v>44</v>
      </c>
      <c r="G547" s="256"/>
      <c r="H547" s="257"/>
      <c r="I547" s="258"/>
      <c r="J547" s="259"/>
      <c r="K547" s="259"/>
      <c r="L547" s="259">
        <f>SUM(L538:L546)</f>
        <v>2.3</v>
      </c>
      <c r="M547" s="260">
        <f t="shared" si="16"/>
        <v>2.3</v>
      </c>
      <c r="O547" s="182"/>
      <c r="P547" s="196"/>
    </row>
    <row r="548" spans="1:16" ht="12.75" customHeight="1">
      <c r="A548" s="209" t="s">
        <v>187</v>
      </c>
      <c r="B548" s="265" t="s">
        <v>203</v>
      </c>
      <c r="C548" s="266" t="s">
        <v>65</v>
      </c>
      <c r="D548" s="266" t="s">
        <v>44</v>
      </c>
      <c r="E548" s="266" t="s">
        <v>44</v>
      </c>
      <c r="F548" s="255" t="s">
        <v>44</v>
      </c>
      <c r="G548" s="256"/>
      <c r="H548" s="267"/>
      <c r="I548" s="268">
        <f>I537</f>
        <v>0</v>
      </c>
      <c r="J548" s="269">
        <f>J537</f>
        <v>0</v>
      </c>
      <c r="K548" s="269">
        <f>K537</f>
        <v>0.1</v>
      </c>
      <c r="L548" s="269">
        <f>L547</f>
        <v>2.3</v>
      </c>
      <c r="M548" s="270">
        <f t="shared" si="16"/>
        <v>2.4</v>
      </c>
      <c r="O548" s="183"/>
      <c r="P548" s="197"/>
    </row>
    <row r="549" spans="1:16" ht="24.75" customHeight="1">
      <c r="A549" s="355" t="s">
        <v>187</v>
      </c>
      <c r="B549" s="499" t="s">
        <v>207</v>
      </c>
      <c r="C549" s="209" t="s">
        <v>12</v>
      </c>
      <c r="D549" s="263" t="s">
        <v>37</v>
      </c>
      <c r="E549" s="232" t="s">
        <v>22</v>
      </c>
      <c r="F549" s="234" t="s">
        <v>557</v>
      </c>
      <c r="G549" s="234" t="s">
        <v>703</v>
      </c>
      <c r="H549" s="234" t="s">
        <v>260</v>
      </c>
      <c r="I549" s="245"/>
      <c r="J549" s="237">
        <v>0.2</v>
      </c>
      <c r="K549" s="237"/>
      <c r="L549" s="237"/>
      <c r="M549" s="238">
        <f>SUM(I549:L549)</f>
        <v>0.2</v>
      </c>
      <c r="O549" s="179"/>
      <c r="P549" s="194"/>
    </row>
    <row r="550" spans="1:16" ht="12" customHeight="1">
      <c r="A550" s="355" t="s">
        <v>187</v>
      </c>
      <c r="B550" s="211" t="s">
        <v>207</v>
      </c>
      <c r="C550" s="209" t="s">
        <v>12</v>
      </c>
      <c r="D550" s="249" t="s">
        <v>530</v>
      </c>
      <c r="E550" s="232" t="s">
        <v>22</v>
      </c>
      <c r="F550" s="234" t="s">
        <v>615</v>
      </c>
      <c r="G550" s="358" t="s">
        <v>792</v>
      </c>
      <c r="H550" s="234" t="s">
        <v>342</v>
      </c>
      <c r="I550" s="245"/>
      <c r="J550" s="237"/>
      <c r="K550" s="359">
        <v>0.08</v>
      </c>
      <c r="L550" s="237"/>
      <c r="M550" s="189">
        <f>SUM(I550:L550)</f>
        <v>0.08</v>
      </c>
      <c r="O550" s="179"/>
      <c r="P550" s="194"/>
    </row>
    <row r="551" spans="1:16" ht="12.75" customHeight="1">
      <c r="A551" s="209" t="s">
        <v>187</v>
      </c>
      <c r="B551" s="211" t="s">
        <v>207</v>
      </c>
      <c r="C551" s="253" t="s">
        <v>12</v>
      </c>
      <c r="D551" s="254" t="s">
        <v>43</v>
      </c>
      <c r="E551" s="254" t="s">
        <v>44</v>
      </c>
      <c r="F551" s="255" t="s">
        <v>44</v>
      </c>
      <c r="G551" s="255"/>
      <c r="H551" s="329"/>
      <c r="I551" s="356">
        <f>SUM(I549:I550)</f>
        <v>0</v>
      </c>
      <c r="J551" s="365">
        <f>SUM(J549:J550)</f>
        <v>0.2</v>
      </c>
      <c r="K551" s="365">
        <f>SUM(K549:K550)</f>
        <v>0.08</v>
      </c>
      <c r="L551" s="259"/>
      <c r="M551" s="260">
        <f t="shared" si="16"/>
        <v>0.28</v>
      </c>
      <c r="O551" s="182"/>
      <c r="P551" s="196"/>
    </row>
    <row r="552" spans="1:16" ht="12.75" customHeight="1">
      <c r="A552" s="209" t="s">
        <v>187</v>
      </c>
      <c r="B552" s="211" t="s">
        <v>207</v>
      </c>
      <c r="C552" s="253" t="s">
        <v>45</v>
      </c>
      <c r="D552" s="254" t="s">
        <v>64</v>
      </c>
      <c r="E552" s="254" t="s">
        <v>44</v>
      </c>
      <c r="F552" s="255" t="s">
        <v>44</v>
      </c>
      <c r="G552" s="255"/>
      <c r="H552" s="329"/>
      <c r="I552" s="258"/>
      <c r="J552" s="259"/>
      <c r="K552" s="259"/>
      <c r="L552" s="259">
        <v>0</v>
      </c>
      <c r="M552" s="260">
        <f t="shared" si="16"/>
        <v>0</v>
      </c>
      <c r="O552" s="182"/>
      <c r="P552" s="196"/>
    </row>
    <row r="553" spans="1:16" ht="12.75" customHeight="1">
      <c r="A553" s="209" t="s">
        <v>187</v>
      </c>
      <c r="B553" s="265" t="s">
        <v>207</v>
      </c>
      <c r="C553" s="266" t="s">
        <v>65</v>
      </c>
      <c r="D553" s="266" t="s">
        <v>44</v>
      </c>
      <c r="E553" s="266" t="s">
        <v>44</v>
      </c>
      <c r="F553" s="255" t="s">
        <v>44</v>
      </c>
      <c r="G553" s="255"/>
      <c r="H553" s="330"/>
      <c r="I553" s="383">
        <f>I551</f>
        <v>0</v>
      </c>
      <c r="J553" s="269">
        <f>J551</f>
        <v>0.2</v>
      </c>
      <c r="K553" s="269">
        <f>K551</f>
        <v>0.08</v>
      </c>
      <c r="L553" s="269">
        <f>L552</f>
        <v>0</v>
      </c>
      <c r="M553" s="270">
        <f t="shared" si="16"/>
        <v>0.28</v>
      </c>
      <c r="O553" s="183"/>
      <c r="P553" s="197"/>
    </row>
    <row r="554" spans="1:16" ht="19.5" customHeight="1">
      <c r="A554" s="282" t="s">
        <v>187</v>
      </c>
      <c r="B554" s="331" t="s">
        <v>88</v>
      </c>
      <c r="C554" s="284" t="s">
        <v>44</v>
      </c>
      <c r="D554" s="284" t="s">
        <v>44</v>
      </c>
      <c r="E554" s="284" t="s">
        <v>44</v>
      </c>
      <c r="F554" s="255" t="s">
        <v>44</v>
      </c>
      <c r="G554" s="255"/>
      <c r="H554" s="332"/>
      <c r="I554" s="286">
        <f>SUMIF($C$423:$C$553,"WBS L3 Total",I$423:I$553)</f>
        <v>1.775</v>
      </c>
      <c r="J554" s="287">
        <f>SUMIF($C$423:$C$553,"WBS L3 Total",J$423:J$553)</f>
        <v>3.0250000000000004</v>
      </c>
      <c r="K554" s="287">
        <f>SUMIF($C$423:$C$553,"WBS L3 Total",K$423:K$553)</f>
        <v>6.729999999999999</v>
      </c>
      <c r="L554" s="287">
        <f>SUMIF($C$423:$C$553,"WBS L3 Total",L$423:L$553)</f>
        <v>13.649999999999999</v>
      </c>
      <c r="M554" s="288">
        <f t="shared" si="16"/>
        <v>25.18</v>
      </c>
      <c r="N554" s="190"/>
      <c r="O554" s="185"/>
      <c r="P554" s="199"/>
    </row>
    <row r="555" spans="1:16" ht="19.5" customHeight="1">
      <c r="A555" s="333" t="s">
        <v>9</v>
      </c>
      <c r="B555" s="333"/>
      <c r="C555" s="334"/>
      <c r="D555" s="334"/>
      <c r="E555" s="334"/>
      <c r="F555" s="335"/>
      <c r="G555" s="335"/>
      <c r="H555" s="336"/>
      <c r="I555" s="337">
        <f>SUMIF($B$2:$C$554,"WBS L2 Total",I$2:I$554)</f>
        <v>36.934999999999995</v>
      </c>
      <c r="J555" s="338">
        <f>SUMIF($B$2:$C$554,"WBS L2 Total",J$2:J$554)</f>
        <v>9</v>
      </c>
      <c r="K555" s="338">
        <f>SUMIF($B$2:$C$554,"WBS L2 Total",K$2:K$554)</f>
        <v>16.479999999999997</v>
      </c>
      <c r="L555" s="338">
        <f>SUMIF($B$2:$C$554,"WBS L2 Total",L$2:L$554)</f>
        <v>37.685</v>
      </c>
      <c r="M555" s="339">
        <f t="shared" si="16"/>
        <v>100.1</v>
      </c>
      <c r="O555" s="188"/>
      <c r="P555" s="203"/>
    </row>
    <row r="556" spans="1:12" ht="14.25" customHeight="1">
      <c r="A556" s="392" t="s">
        <v>852</v>
      </c>
      <c r="B556" s="392"/>
      <c r="I556" s="342"/>
      <c r="J556" s="342"/>
      <c r="L556" s="342"/>
    </row>
    <row r="558" spans="20:95" ht="13.5">
      <c r="T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row>
    <row r="559" spans="20:95" ht="13.5">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row>
    <row r="560" spans="20:95" ht="13.5">
      <c r="T560" s="15"/>
      <c r="U560" s="15"/>
      <c r="V560" s="15"/>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row>
    <row r="561" spans="20:95" ht="13.5">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6"/>
      <c r="BQ561" s="16"/>
      <c r="BR561" s="16"/>
      <c r="BS561" s="16"/>
      <c r="BT561" s="16"/>
      <c r="BU561" s="16"/>
      <c r="BV561" s="16"/>
      <c r="BW561" s="16"/>
      <c r="BX561" s="16"/>
      <c r="BY561" s="16"/>
      <c r="BZ561" s="16"/>
      <c r="CA561" s="16"/>
      <c r="CB561" s="16"/>
      <c r="CC561" s="16"/>
      <c r="CD561" s="16"/>
      <c r="CE561" s="16"/>
      <c r="CF561" s="16"/>
      <c r="CG561" s="16"/>
      <c r="CH561" s="16"/>
      <c r="CI561" s="16"/>
      <c r="CJ561" s="16"/>
      <c r="CK561" s="16"/>
      <c r="CL561" s="16"/>
      <c r="CM561" s="16"/>
      <c r="CN561" s="16"/>
      <c r="CO561" s="16"/>
      <c r="CP561" s="16"/>
      <c r="CQ561" s="16"/>
    </row>
    <row r="562" spans="20:95" ht="13.5">
      <c r="T562" s="16"/>
      <c r="U562" s="16"/>
      <c r="V562" s="16"/>
      <c r="W562" s="16"/>
      <c r="X562" s="16"/>
      <c r="Y562" s="16"/>
      <c r="Z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c r="CD562" s="16"/>
      <c r="CE562" s="16"/>
      <c r="CF562" s="16"/>
      <c r="CG562" s="16"/>
      <c r="CH562" s="16"/>
      <c r="CI562" s="16"/>
      <c r="CJ562" s="16"/>
      <c r="CK562" s="16"/>
      <c r="CL562" s="16"/>
      <c r="CM562" s="16"/>
      <c r="CN562" s="16"/>
      <c r="CO562" s="16"/>
      <c r="CP562" s="16"/>
      <c r="CQ562" s="16"/>
    </row>
    <row r="563" spans="20:95" ht="13.5">
      <c r="T563" s="16"/>
      <c r="U563" s="15" t="s">
        <v>572</v>
      </c>
      <c r="V563" s="16"/>
      <c r="W563" s="16"/>
      <c r="X563" s="16"/>
      <c r="Y563" s="16"/>
      <c r="Z563" s="16"/>
      <c r="AA563" s="16"/>
      <c r="AB563" s="15" t="s">
        <v>456</v>
      </c>
      <c r="AC563" s="16"/>
      <c r="AD563" s="16"/>
      <c r="AE563" s="16"/>
      <c r="AF563" s="16"/>
      <c r="AG563" s="16"/>
      <c r="AI563" s="16"/>
      <c r="AJ563" s="15" t="s">
        <v>326</v>
      </c>
      <c r="AK563" s="16"/>
      <c r="AL563" s="16"/>
      <c r="AM563" s="16"/>
      <c r="AN563" s="16"/>
      <c r="AO563" s="16"/>
      <c r="AP563" s="15" t="s">
        <v>327</v>
      </c>
      <c r="AQ563" s="16"/>
      <c r="AR563" s="16"/>
      <c r="AS563" s="16"/>
      <c r="AT563" s="16"/>
      <c r="AU563" s="16"/>
      <c r="AV563" s="15" t="s">
        <v>328</v>
      </c>
      <c r="AW563" s="16"/>
      <c r="AX563" s="16"/>
      <c r="AY563" s="16"/>
      <c r="AZ563" s="16"/>
      <c r="BA563" s="16"/>
      <c r="BB563" s="15" t="s">
        <v>329</v>
      </c>
      <c r="BC563" s="16"/>
      <c r="BD563" s="16"/>
      <c r="BE563" s="16"/>
      <c r="BF563" s="16"/>
      <c r="BG563" s="16"/>
      <c r="BH563" s="16"/>
      <c r="BI563" s="15" t="s">
        <v>330</v>
      </c>
      <c r="BN563" s="16"/>
      <c r="BO563" s="16"/>
      <c r="BP563" s="16"/>
      <c r="BQ563" s="16"/>
      <c r="BR563" s="16"/>
      <c r="BS563" s="16"/>
      <c r="BT563" s="16"/>
      <c r="BU563" s="16"/>
      <c r="BV563" s="16"/>
      <c r="BW563" s="16"/>
      <c r="BX563" s="16"/>
      <c r="BY563" s="16"/>
      <c r="BZ563" s="16"/>
      <c r="CA563" s="16"/>
      <c r="CB563" s="16"/>
      <c r="CC563" s="16"/>
      <c r="CD563" s="16"/>
      <c r="CE563" s="16"/>
      <c r="CF563" s="16"/>
      <c r="CG563" s="16"/>
      <c r="CH563" s="16"/>
      <c r="CI563" s="16"/>
      <c r="CJ563" s="16"/>
      <c r="CK563" s="16"/>
      <c r="CL563" s="16"/>
      <c r="CM563" s="16"/>
      <c r="CN563" s="16"/>
      <c r="CO563" s="16"/>
      <c r="CP563" s="16"/>
      <c r="CQ563" s="16"/>
    </row>
    <row r="564" spans="20:95" ht="87">
      <c r="T564" s="16"/>
      <c r="U564" s="40" t="s">
        <v>457</v>
      </c>
      <c r="V564" s="40"/>
      <c r="W564" s="40"/>
      <c r="X564" s="40"/>
      <c r="Y564" s="40"/>
      <c r="Z564" s="16"/>
      <c r="AA564" s="16"/>
      <c r="AB564" s="40" t="s">
        <v>457</v>
      </c>
      <c r="AC564" s="40"/>
      <c r="AD564" s="40"/>
      <c r="AE564" s="40"/>
      <c r="AF564" s="40"/>
      <c r="AG564" s="16"/>
      <c r="AI564" s="16"/>
      <c r="AJ564" s="502" t="s">
        <v>323</v>
      </c>
      <c r="AK564" s="502"/>
      <c r="AL564" s="502"/>
      <c r="AM564" s="502"/>
      <c r="AN564" s="502"/>
      <c r="AO564" s="16"/>
      <c r="AP564" s="502" t="s">
        <v>324</v>
      </c>
      <c r="AQ564" s="502"/>
      <c r="AR564" s="502"/>
      <c r="AS564" s="502"/>
      <c r="AT564" s="502"/>
      <c r="AU564" s="16"/>
      <c r="AV564" s="502" t="s">
        <v>324</v>
      </c>
      <c r="AW564" s="502"/>
      <c r="AX564" s="502"/>
      <c r="AY564" s="502"/>
      <c r="AZ564" s="502"/>
      <c r="BA564" s="16"/>
      <c r="BB564" s="502" t="s">
        <v>325</v>
      </c>
      <c r="BC564" s="502"/>
      <c r="BD564" s="502"/>
      <c r="BE564" s="502"/>
      <c r="BF564" s="502"/>
      <c r="BG564" s="16"/>
      <c r="BH564" s="16"/>
      <c r="BI564" s="501" t="s">
        <v>1</v>
      </c>
      <c r="BJ564" s="501"/>
      <c r="BK564" s="501"/>
      <c r="BL564" s="501"/>
      <c r="BM564" s="501"/>
      <c r="BN564" s="16"/>
      <c r="BO564" s="16"/>
      <c r="BP564" s="16"/>
      <c r="BQ564" s="16"/>
      <c r="BR564" s="16"/>
      <c r="BS564" s="16"/>
      <c r="BT564" s="16"/>
      <c r="BU564" s="16"/>
      <c r="BV564" s="16"/>
      <c r="BW564" s="16"/>
      <c r="BX564" s="16"/>
      <c r="BY564" s="16"/>
      <c r="BZ564" s="16"/>
      <c r="CA564" s="16"/>
      <c r="CB564" s="16"/>
      <c r="CC564" s="16"/>
      <c r="CD564" s="16"/>
      <c r="CE564" s="16"/>
      <c r="CF564" s="16"/>
      <c r="CG564" s="16"/>
      <c r="CH564" s="16"/>
      <c r="CI564" s="16"/>
      <c r="CJ564" s="16"/>
      <c r="CK564" s="16"/>
      <c r="CL564" s="16"/>
      <c r="CM564" s="16"/>
      <c r="CN564" s="16"/>
      <c r="CO564" s="16"/>
      <c r="CP564" s="16"/>
      <c r="CQ564" s="16"/>
    </row>
    <row r="565" spans="20:95" ht="54">
      <c r="T565" s="15"/>
      <c r="U565" s="17" t="s">
        <v>0</v>
      </c>
      <c r="V565" s="23" t="s">
        <v>208</v>
      </c>
      <c r="W565" s="23" t="s">
        <v>261</v>
      </c>
      <c r="X565" s="23" t="s">
        <v>658</v>
      </c>
      <c r="Y565" s="23" t="s">
        <v>659</v>
      </c>
      <c r="Z565" s="15"/>
      <c r="AA565" s="15"/>
      <c r="AB565" s="17" t="s">
        <v>0</v>
      </c>
      <c r="AC565" s="23" t="s">
        <v>307</v>
      </c>
      <c r="AD565" s="23" t="s">
        <v>308</v>
      </c>
      <c r="AE565" s="17" t="s">
        <v>271</v>
      </c>
      <c r="AF565" s="23" t="s">
        <v>306</v>
      </c>
      <c r="AG565" s="15"/>
      <c r="AI565" s="15"/>
      <c r="AJ565" s="23" t="s">
        <v>0</v>
      </c>
      <c r="AK565" s="23" t="s">
        <v>208</v>
      </c>
      <c r="AL565" s="23" t="s">
        <v>270</v>
      </c>
      <c r="AM565" s="23" t="s">
        <v>271</v>
      </c>
      <c r="AN565" s="23" t="s">
        <v>306</v>
      </c>
      <c r="AO565" s="15"/>
      <c r="AP565" s="23" t="s">
        <v>0</v>
      </c>
      <c r="AQ565" s="23" t="s">
        <v>208</v>
      </c>
      <c r="AR565" s="23" t="s">
        <v>270</v>
      </c>
      <c r="AS565" s="23" t="s">
        <v>271</v>
      </c>
      <c r="AT565" s="23" t="s">
        <v>306</v>
      </c>
      <c r="AU565" s="15"/>
      <c r="AV565" s="23" t="s">
        <v>0</v>
      </c>
      <c r="AW565" s="23" t="s">
        <v>208</v>
      </c>
      <c r="AX565" s="23" t="s">
        <v>270</v>
      </c>
      <c r="AY565" s="23" t="s">
        <v>271</v>
      </c>
      <c r="AZ565" s="23" t="s">
        <v>306</v>
      </c>
      <c r="BA565" s="15"/>
      <c r="BB565" s="23" t="s">
        <v>0</v>
      </c>
      <c r="BC565" s="23" t="s">
        <v>208</v>
      </c>
      <c r="BD565" s="23" t="s">
        <v>270</v>
      </c>
      <c r="BE565" s="23" t="s">
        <v>271</v>
      </c>
      <c r="BF565" s="23" t="s">
        <v>306</v>
      </c>
      <c r="BG565" s="15"/>
      <c r="BH565" s="15"/>
      <c r="BI565" s="17" t="s">
        <v>0</v>
      </c>
      <c r="BJ565" s="17" t="s">
        <v>208</v>
      </c>
      <c r="BK565" s="17" t="s">
        <v>270</v>
      </c>
      <c r="BL565" s="17" t="s">
        <v>271</v>
      </c>
      <c r="BM565" s="23" t="s">
        <v>306</v>
      </c>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row>
    <row r="566" spans="20:95" ht="13.5">
      <c r="T566" s="15"/>
      <c r="U566" s="18">
        <f>SUM(V566:Y566)</f>
        <v>100.1</v>
      </c>
      <c r="V566" s="18">
        <f>I555</f>
        <v>36.934999999999995</v>
      </c>
      <c r="W566" s="18">
        <f>J555</f>
        <v>9</v>
      </c>
      <c r="X566" s="18">
        <f>K555</f>
        <v>16.479999999999997</v>
      </c>
      <c r="Y566" s="18">
        <f>L555</f>
        <v>37.685</v>
      </c>
      <c r="Z566" s="15"/>
      <c r="AA566" s="15"/>
      <c r="AB566" s="18">
        <f>SUM(AC566:AF566)</f>
        <v>89.87</v>
      </c>
      <c r="AC566" s="18">
        <v>34.375</v>
      </c>
      <c r="AD566" s="18">
        <v>13.955000000000002</v>
      </c>
      <c r="AE566" s="18">
        <v>7.915000000000001</v>
      </c>
      <c r="AF566" s="18">
        <v>33.625</v>
      </c>
      <c r="AG566" s="15"/>
      <c r="AI566" s="15"/>
      <c r="AJ566" s="18">
        <f>SUM(AK566:AN566)</f>
        <v>88.345</v>
      </c>
      <c r="AK566" s="18">
        <v>33.725</v>
      </c>
      <c r="AL566" s="18">
        <v>15.389999999999999</v>
      </c>
      <c r="AM566" s="18">
        <v>7.335</v>
      </c>
      <c r="AN566" s="18">
        <v>31.895</v>
      </c>
      <c r="AO566" s="15"/>
      <c r="AP566" s="18">
        <f>SUM(AQ566:AT566)</f>
        <v>85.553</v>
      </c>
      <c r="AQ566" s="18">
        <v>32.416333333333334</v>
      </c>
      <c r="AR566" s="18">
        <v>14.490000000000002</v>
      </c>
      <c r="AS566" s="18">
        <v>7.351666666666667</v>
      </c>
      <c r="AT566" s="18">
        <v>31.295</v>
      </c>
      <c r="AU566" s="15"/>
      <c r="AV566" s="18">
        <f>SUM(AW566:AZ566)</f>
        <v>81.97561666666667</v>
      </c>
      <c r="AW566" s="18">
        <v>31.032283333333336</v>
      </c>
      <c r="AX566" s="18">
        <v>14.296666666666665</v>
      </c>
      <c r="AY566" s="18">
        <v>8.141666666666667</v>
      </c>
      <c r="AZ566" s="18">
        <v>28.505000000000003</v>
      </c>
      <c r="BA566" s="15"/>
      <c r="BB566" s="18">
        <f>SUM(BC566:BF566)</f>
        <v>80.22395</v>
      </c>
      <c r="BC566" s="18">
        <v>30.857283333333335</v>
      </c>
      <c r="BD566" s="18">
        <v>14.17</v>
      </c>
      <c r="BE566" s="18">
        <v>8.171666666666667</v>
      </c>
      <c r="BF566" s="18">
        <v>27.025</v>
      </c>
      <c r="BG566" s="15"/>
      <c r="BH566" s="15"/>
      <c r="BI566" s="18">
        <v>83.33394999999999</v>
      </c>
      <c r="BJ566" s="18">
        <v>31.507283333333334</v>
      </c>
      <c r="BK566" s="18">
        <v>14.82</v>
      </c>
      <c r="BL566" s="18">
        <v>7.136666666666667</v>
      </c>
      <c r="BM566" s="18">
        <v>29.87</v>
      </c>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row>
    <row r="567" spans="20:95" ht="13.5">
      <c r="T567" s="15"/>
      <c r="U567" s="19">
        <f>U566/$U$566</f>
        <v>1</v>
      </c>
      <c r="V567" s="24">
        <f>V566/$U$566</f>
        <v>0.3689810189810189</v>
      </c>
      <c r="W567" s="24">
        <f>W566/$U$566</f>
        <v>0.08991008991008992</v>
      </c>
      <c r="X567" s="24">
        <f>X566/$U$566</f>
        <v>0.1646353646353646</v>
      </c>
      <c r="Y567" s="24">
        <f>Y566/$U$566</f>
        <v>0.3764735264735265</v>
      </c>
      <c r="Z567" s="15"/>
      <c r="AA567" s="15"/>
      <c r="AB567" s="19">
        <f>AB566/AB$566</f>
        <v>1</v>
      </c>
      <c r="AC567" s="24">
        <f>AC566/AB$566</f>
        <v>0.38249694002447976</v>
      </c>
      <c r="AD567" s="24">
        <f>AD566/AB$566</f>
        <v>0.15527984867030156</v>
      </c>
      <c r="AE567" s="24">
        <f>AE566/AB$566</f>
        <v>0.08807165906309114</v>
      </c>
      <c r="AF567" s="24">
        <f>AF566/AB$566</f>
        <v>0.3741515522421275</v>
      </c>
      <c r="AG567" s="15"/>
      <c r="AI567" s="15"/>
      <c r="AJ567" s="19">
        <v>1</v>
      </c>
      <c r="AK567" s="24">
        <v>0.36336616352934326</v>
      </c>
      <c r="AL567" s="24">
        <v>0.17938108281368376</v>
      </c>
      <c r="AM567" s="24">
        <v>0.08549449268605397</v>
      </c>
      <c r="AN567" s="24">
        <v>0.371758260970919</v>
      </c>
      <c r="AO567" s="15"/>
      <c r="AP567" s="19">
        <f>AP566/AP566</f>
        <v>1</v>
      </c>
      <c r="AQ567" s="24">
        <f>AQ566/AP566</f>
        <v>0.3789035256897284</v>
      </c>
      <c r="AR567" s="24">
        <f>AR566/AP566</f>
        <v>0.16936869542856478</v>
      </c>
      <c r="AS567" s="24">
        <f>AS566/AP566</f>
        <v>0.08593113820282944</v>
      </c>
      <c r="AT567" s="24">
        <f>AT566/AP566</f>
        <v>0.36579664067887746</v>
      </c>
      <c r="AU567" s="15"/>
      <c r="AV567" s="19">
        <f>AV566/AV566</f>
        <v>1</v>
      </c>
      <c r="AW567" s="24">
        <f>AW566/AV566</f>
        <v>0.37855504594150663</v>
      </c>
      <c r="AX567" s="24">
        <f>AX566/AV566</f>
        <v>0.17440145311502178</v>
      </c>
      <c r="AY567" s="24">
        <f>AY566/AV566</f>
        <v>0.09931815090544201</v>
      </c>
      <c r="AZ567" s="24">
        <f>AZ566/AV566</f>
        <v>0.3477253500380296</v>
      </c>
      <c r="BA567" s="15"/>
      <c r="BB567" s="19">
        <f>BB566/BB566</f>
        <v>1</v>
      </c>
      <c r="BC567" s="24">
        <f>BC566/BB566</f>
        <v>0.38463929204848846</v>
      </c>
      <c r="BD567" s="24">
        <f>BD566/BB566</f>
        <v>0.17663054486845886</v>
      </c>
      <c r="BE567" s="24">
        <f>BE566/BB566</f>
        <v>0.10186068707245986</v>
      </c>
      <c r="BF567" s="24">
        <f>BF566/BB566</f>
        <v>0.3368694760105928</v>
      </c>
      <c r="BG567" s="15"/>
      <c r="BH567" s="15"/>
      <c r="BI567" s="19">
        <f>BI566/$BI$566</f>
        <v>1</v>
      </c>
      <c r="BJ567" s="24">
        <f>BJ566/$BI$566</f>
        <v>0.37808460217394396</v>
      </c>
      <c r="BK567" s="24">
        <f>BK566/$BI$566</f>
        <v>0.17783868399373848</v>
      </c>
      <c r="BL567" s="24">
        <f>BL566/$BI$566</f>
        <v>0.08563936626868962</v>
      </c>
      <c r="BM567" s="24">
        <f>BM566/$BI$566</f>
        <v>0.3584373475636281</v>
      </c>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row>
    <row r="568" spans="20:95" ht="13.5">
      <c r="T568" s="16"/>
      <c r="U568" s="20">
        <f>V568+Y568</f>
        <v>0.9999999999999999</v>
      </c>
      <c r="V568" s="503">
        <f>V567+W567+X567</f>
        <v>0.6235264735264734</v>
      </c>
      <c r="W568" s="503"/>
      <c r="X568" s="503"/>
      <c r="Y568" s="25">
        <f>Y567</f>
        <v>0.3764735264735265</v>
      </c>
      <c r="Z568" s="16"/>
      <c r="AA568" s="16"/>
      <c r="AB568" s="20">
        <f>AC568+AF568</f>
        <v>0.9999999999999999</v>
      </c>
      <c r="AC568" s="503">
        <f>AC567+AD567+AE567</f>
        <v>0.6258484477578724</v>
      </c>
      <c r="AD568" s="503"/>
      <c r="AE568" s="503"/>
      <c r="AF568" s="25">
        <f>AF567</f>
        <v>0.3741515522421275</v>
      </c>
      <c r="AG568" s="16"/>
      <c r="AI568" s="16"/>
      <c r="AJ568" s="20">
        <f>AK568+AN568</f>
        <v>0.9999999999999999</v>
      </c>
      <c r="AK568" s="503">
        <f>AK567+AL567+AM567</f>
        <v>0.6282417390290809</v>
      </c>
      <c r="AL568" s="503"/>
      <c r="AM568" s="503"/>
      <c r="AN568" s="25">
        <f>AN567</f>
        <v>0.371758260970919</v>
      </c>
      <c r="AO568" s="16"/>
      <c r="AP568" s="20">
        <f>AQ568+AT568</f>
        <v>1.0000000000000002</v>
      </c>
      <c r="AQ568" s="503">
        <f>AQ567+AR567+AS567</f>
        <v>0.6342033593211227</v>
      </c>
      <c r="AR568" s="503"/>
      <c r="AS568" s="503"/>
      <c r="AT568" s="25">
        <f>AT567</f>
        <v>0.36579664067887746</v>
      </c>
      <c r="AU568" s="16"/>
      <c r="AV568" s="20">
        <f>AW568+AZ568</f>
        <v>1</v>
      </c>
      <c r="AW568" s="503">
        <f>AW567+AX567+AY567</f>
        <v>0.6522746499619705</v>
      </c>
      <c r="AX568" s="503"/>
      <c r="AY568" s="503"/>
      <c r="AZ568" s="25">
        <f>AZ567</f>
        <v>0.3477253500380296</v>
      </c>
      <c r="BA568" s="16"/>
      <c r="BB568" s="20">
        <f>BC568+BF568</f>
        <v>1</v>
      </c>
      <c r="BC568" s="503">
        <f>BC567+BD567+BE567</f>
        <v>0.6631305239894072</v>
      </c>
      <c r="BD568" s="503"/>
      <c r="BE568" s="503"/>
      <c r="BF568" s="25">
        <f>BF567</f>
        <v>0.3368694760105928</v>
      </c>
      <c r="BG568" s="16"/>
      <c r="BH568" s="16"/>
      <c r="BI568" s="20">
        <f>BJ568+BM568</f>
        <v>1</v>
      </c>
      <c r="BJ568" s="26">
        <f>BJ567+BK567+BL567</f>
        <v>0.641562652436372</v>
      </c>
      <c r="BK568" s="26"/>
      <c r="BL568" s="26"/>
      <c r="BM568" s="25">
        <f>BM567</f>
        <v>0.3584373475636281</v>
      </c>
      <c r="BN568" s="16"/>
      <c r="BO568" s="16"/>
      <c r="BP568" s="16"/>
      <c r="BQ568" s="16"/>
      <c r="BR568" s="16"/>
      <c r="BS568" s="16"/>
      <c r="BT568" s="16"/>
      <c r="BU568" s="16"/>
      <c r="BV568" s="16"/>
      <c r="BW568" s="16"/>
      <c r="BX568" s="16"/>
      <c r="BY568" s="16"/>
      <c r="BZ568" s="16"/>
      <c r="CA568" s="16"/>
      <c r="CB568" s="16"/>
      <c r="CC568" s="16"/>
      <c r="CD568" s="16"/>
      <c r="CE568" s="16"/>
      <c r="CF568" s="16"/>
      <c r="CG568" s="16"/>
      <c r="CH568" s="16"/>
      <c r="CI568" s="16"/>
      <c r="CJ568" s="16"/>
      <c r="CK568" s="16"/>
      <c r="CL568" s="16"/>
      <c r="CM568" s="16"/>
      <c r="CN568" s="16"/>
      <c r="CO568" s="16"/>
      <c r="CP568" s="16"/>
      <c r="CQ568" s="16"/>
    </row>
    <row r="569" spans="20:95" ht="13.5">
      <c r="T569" s="16"/>
      <c r="U569" s="16"/>
      <c r="V569" s="22"/>
      <c r="W569" s="16"/>
      <c r="X569" s="16"/>
      <c r="Y569" s="16"/>
      <c r="Z569" s="16"/>
      <c r="AA569" s="16"/>
      <c r="AB569" s="16"/>
      <c r="AC569" s="22"/>
      <c r="AD569" s="16"/>
      <c r="AE569" s="16"/>
      <c r="AF569" s="16"/>
      <c r="AG569" s="16"/>
      <c r="AI569" s="16"/>
      <c r="AJ569" s="16"/>
      <c r="AK569" s="16"/>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N569" s="16"/>
      <c r="BO569" s="16"/>
      <c r="BP569" s="16"/>
      <c r="BQ569" s="16"/>
      <c r="BR569" s="16"/>
      <c r="BS569" s="16"/>
      <c r="BT569" s="16"/>
      <c r="BU569" s="16"/>
      <c r="BV569" s="16"/>
      <c r="BW569" s="16"/>
      <c r="BX569" s="16"/>
      <c r="BY569" s="16"/>
      <c r="BZ569" s="16"/>
      <c r="CA569" s="16"/>
      <c r="CB569" s="16"/>
      <c r="CC569" s="16"/>
      <c r="CD569" s="16"/>
      <c r="CE569" s="16"/>
      <c r="CF569" s="16"/>
      <c r="CG569" s="16"/>
      <c r="CH569" s="16"/>
      <c r="CI569" s="16"/>
      <c r="CJ569" s="16"/>
      <c r="CK569" s="16"/>
      <c r="CL569" s="16"/>
      <c r="CM569" s="16"/>
      <c r="CN569" s="16"/>
      <c r="CO569" s="16"/>
      <c r="CP569" s="16"/>
      <c r="CQ569" s="16"/>
    </row>
    <row r="570" spans="20:95" ht="13.5">
      <c r="T570" s="16"/>
      <c r="U570" s="16"/>
      <c r="V570" s="16"/>
      <c r="W570" s="16"/>
      <c r="X570" s="16"/>
      <c r="Y570" s="16"/>
      <c r="Z570" s="16"/>
      <c r="AA570" s="16"/>
      <c r="AB570" s="16"/>
      <c r="AC570" s="16"/>
      <c r="AD570" s="16"/>
      <c r="AE570" s="16"/>
      <c r="AF570" s="16"/>
      <c r="AG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N570" s="16"/>
      <c r="BO570" s="16"/>
      <c r="BP570" s="16"/>
      <c r="BQ570" s="16"/>
      <c r="BR570" s="16"/>
      <c r="BS570" s="16"/>
      <c r="BT570" s="16"/>
      <c r="BU570" s="16"/>
      <c r="BV570" s="16"/>
      <c r="BW570" s="16"/>
      <c r="BX570" s="16"/>
      <c r="BY570" s="16"/>
      <c r="BZ570" s="16"/>
      <c r="CA570" s="16"/>
      <c r="CB570" s="16"/>
      <c r="CC570" s="16"/>
      <c r="CD570" s="16"/>
      <c r="CE570" s="16"/>
      <c r="CF570" s="16"/>
      <c r="CG570" s="16"/>
      <c r="CH570" s="16"/>
      <c r="CI570" s="16"/>
      <c r="CJ570" s="16"/>
      <c r="CK570" s="16"/>
      <c r="CL570" s="16"/>
      <c r="CM570" s="16"/>
      <c r="CN570" s="16"/>
      <c r="CO570" s="16"/>
      <c r="CP570" s="16"/>
      <c r="CQ570" s="16"/>
    </row>
    <row r="571" spans="14:95" ht="13.5">
      <c r="N571"/>
      <c r="O571"/>
      <c r="P571"/>
      <c r="T571" s="16"/>
      <c r="U571" s="16"/>
      <c r="V571" s="16"/>
      <c r="W571" s="16"/>
      <c r="X571" s="16"/>
      <c r="Y571" s="16"/>
      <c r="Z571" s="16"/>
      <c r="AA571" s="16"/>
      <c r="AB571" s="16"/>
      <c r="AC571" s="16"/>
      <c r="AD571" s="16"/>
      <c r="AE571" s="16"/>
      <c r="AF571" s="16"/>
      <c r="AG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N571" s="16"/>
      <c r="BO571" s="16"/>
      <c r="BP571" s="16"/>
      <c r="BQ571" s="16"/>
      <c r="BR571" s="16"/>
      <c r="BS571" s="16"/>
      <c r="BT571" s="16"/>
      <c r="BU571" s="16"/>
      <c r="BV571" s="16"/>
      <c r="BW571" s="16"/>
      <c r="BX571" s="16"/>
      <c r="BY571" s="16"/>
      <c r="BZ571" s="16"/>
      <c r="CA571" s="16"/>
      <c r="CB571" s="16"/>
      <c r="CC571" s="16"/>
      <c r="CD571" s="16"/>
      <c r="CE571" s="16"/>
      <c r="CF571" s="16"/>
      <c r="CG571" s="16"/>
      <c r="CH571" s="16"/>
      <c r="CI571" s="16"/>
      <c r="CJ571" s="16"/>
      <c r="CK571" s="16"/>
      <c r="CL571" s="16"/>
      <c r="CM571" s="16"/>
      <c r="CN571" s="16"/>
      <c r="CO571" s="16"/>
      <c r="CP571" s="16"/>
      <c r="CQ571" s="16"/>
    </row>
    <row r="572" spans="14:95" ht="13.5">
      <c r="N572"/>
      <c r="O572"/>
      <c r="P572"/>
      <c r="T572" s="16"/>
      <c r="U572" s="16"/>
      <c r="V572" s="16"/>
      <c r="W572" s="16"/>
      <c r="X572" s="16"/>
      <c r="Y572" s="16"/>
      <c r="Z572" s="16"/>
      <c r="AA572" s="16"/>
      <c r="AB572" s="16"/>
      <c r="AC572" s="16"/>
      <c r="AD572" s="16"/>
      <c r="AE572" s="16"/>
      <c r="AF572" s="16"/>
      <c r="AG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N572" s="16"/>
      <c r="BO572" s="16"/>
      <c r="BP572" s="16"/>
      <c r="BQ572" s="16"/>
      <c r="BR572" s="16"/>
      <c r="BS572" s="16"/>
      <c r="BT572" s="16"/>
      <c r="BU572" s="16"/>
      <c r="BV572" s="16"/>
      <c r="BW572" s="16"/>
      <c r="BX572" s="16"/>
      <c r="BY572" s="16"/>
      <c r="BZ572" s="16"/>
      <c r="CA572" s="16"/>
      <c r="CB572" s="16"/>
      <c r="CC572" s="16"/>
      <c r="CD572" s="16"/>
      <c r="CE572" s="16"/>
      <c r="CF572" s="16"/>
      <c r="CG572" s="16"/>
      <c r="CH572" s="16"/>
      <c r="CI572" s="16"/>
      <c r="CJ572" s="16"/>
      <c r="CK572" s="16"/>
      <c r="CL572" s="16"/>
      <c r="CM572" s="16"/>
      <c r="CN572" s="16"/>
      <c r="CO572" s="16"/>
      <c r="CP572" s="16"/>
      <c r="CQ572" s="16"/>
    </row>
    <row r="573" spans="14:95" ht="13.5">
      <c r="N573"/>
      <c r="O573"/>
      <c r="P573"/>
      <c r="T573" s="16"/>
      <c r="U573" s="16"/>
      <c r="V573" s="16"/>
      <c r="W573" s="16"/>
      <c r="X573" s="16"/>
      <c r="Y573" s="16"/>
      <c r="Z573" s="16"/>
      <c r="AA573" s="16"/>
      <c r="AB573" s="16"/>
      <c r="AC573" s="16"/>
      <c r="AD573" s="16"/>
      <c r="AE573" s="16"/>
      <c r="AF573" s="16"/>
      <c r="AG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row>
    <row r="574" spans="14:95" ht="13.5">
      <c r="N574"/>
      <c r="O574"/>
      <c r="P574"/>
      <c r="T574" s="16"/>
      <c r="U574" s="16"/>
      <c r="V574" s="16"/>
      <c r="W574" s="16"/>
      <c r="X574" s="16"/>
      <c r="Y574" s="16"/>
      <c r="Z574" s="16"/>
      <c r="AA574" s="16"/>
      <c r="AB574" s="16"/>
      <c r="AC574" s="16"/>
      <c r="AD574" s="16"/>
      <c r="AE574" s="16"/>
      <c r="AF574" s="16"/>
      <c r="AG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row>
    <row r="575" spans="14:95" ht="13.5">
      <c r="N575"/>
      <c r="O575"/>
      <c r="P575"/>
      <c r="T575" s="16"/>
      <c r="U575" s="16"/>
      <c r="V575" s="16"/>
      <c r="W575" s="16"/>
      <c r="X575" s="16"/>
      <c r="Y575" s="16"/>
      <c r="Z575" s="16"/>
      <c r="AA575" s="16"/>
      <c r="AB575" s="16"/>
      <c r="AC575" s="16"/>
      <c r="AD575" s="16"/>
      <c r="AE575" s="16"/>
      <c r="AF575" s="16"/>
      <c r="AG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row>
    <row r="576" spans="14:95" ht="13.5">
      <c r="N576"/>
      <c r="O576"/>
      <c r="P576"/>
      <c r="T576" s="16"/>
      <c r="U576" s="16"/>
      <c r="V576" s="16"/>
      <c r="W576" s="16"/>
      <c r="X576" s="16"/>
      <c r="Y576" s="16"/>
      <c r="Z576" s="16"/>
      <c r="AA576" s="16"/>
      <c r="AB576" s="16"/>
      <c r="AC576" s="16"/>
      <c r="AD576" s="16"/>
      <c r="AE576" s="16"/>
      <c r="AF576" s="16"/>
      <c r="AG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row>
    <row r="577" spans="14:95" ht="13.5">
      <c r="N577"/>
      <c r="O577"/>
      <c r="P577"/>
      <c r="T577" s="16"/>
      <c r="U577" s="16"/>
      <c r="V577" s="16"/>
      <c r="W577" s="16"/>
      <c r="X577" s="16"/>
      <c r="Y577" s="16"/>
      <c r="Z577" s="16"/>
      <c r="AA577" s="16"/>
      <c r="AB577" s="16"/>
      <c r="AC577" s="16"/>
      <c r="AD577" s="16"/>
      <c r="AE577" s="16"/>
      <c r="AF577" s="16"/>
      <c r="AG577" s="16"/>
      <c r="AI577" s="16"/>
      <c r="AJ577" s="16"/>
      <c r="AK577" s="16"/>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N577" s="16"/>
      <c r="BO577" s="16"/>
      <c r="BP577" s="16"/>
      <c r="BQ577" s="16"/>
      <c r="BR577" s="16"/>
      <c r="BS577" s="16"/>
      <c r="BT577" s="16"/>
      <c r="BU577" s="16"/>
      <c r="BV577" s="16"/>
      <c r="BW577" s="16"/>
      <c r="BX577" s="16"/>
      <c r="BY577" s="16"/>
      <c r="BZ577" s="16"/>
      <c r="CA577" s="16"/>
      <c r="CB577" s="16"/>
      <c r="CC577" s="16"/>
      <c r="CD577" s="16"/>
      <c r="CE577" s="16"/>
      <c r="CF577" s="16"/>
      <c r="CG577" s="16"/>
      <c r="CH577" s="16"/>
      <c r="CI577" s="16"/>
      <c r="CJ577" s="16"/>
      <c r="CK577" s="16"/>
      <c r="CL577" s="16"/>
      <c r="CM577" s="16"/>
      <c r="CN577" s="16"/>
      <c r="CO577" s="16"/>
      <c r="CP577" s="16"/>
      <c r="CQ577" s="16"/>
    </row>
    <row r="578" spans="14:95" ht="13.5">
      <c r="N578"/>
      <c r="O578"/>
      <c r="P578"/>
      <c r="T578" s="16"/>
      <c r="U578" s="16"/>
      <c r="V578" s="16"/>
      <c r="W578" s="16"/>
      <c r="X578" s="16"/>
      <c r="Y578" s="16"/>
      <c r="Z578" s="16"/>
      <c r="AA578" s="16"/>
      <c r="AB578" s="16"/>
      <c r="AC578" s="16"/>
      <c r="AD578" s="16"/>
      <c r="AE578" s="16"/>
      <c r="AF578" s="16"/>
      <c r="AG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N578" s="16"/>
      <c r="BO578" s="16"/>
      <c r="BP578" s="16"/>
      <c r="BQ578" s="16"/>
      <c r="BR578" s="16"/>
      <c r="BS578" s="16"/>
      <c r="BT578" s="16"/>
      <c r="BU578" s="16"/>
      <c r="BV578" s="16"/>
      <c r="BW578" s="16"/>
      <c r="BX578" s="16"/>
      <c r="BY578" s="16"/>
      <c r="BZ578" s="16"/>
      <c r="CA578" s="16"/>
      <c r="CB578" s="16"/>
      <c r="CC578" s="16"/>
      <c r="CD578" s="16"/>
      <c r="CE578" s="16"/>
      <c r="CF578" s="16"/>
      <c r="CG578" s="16"/>
      <c r="CH578" s="16"/>
      <c r="CI578" s="16"/>
      <c r="CJ578" s="16"/>
      <c r="CK578" s="16"/>
      <c r="CL578" s="16"/>
      <c r="CM578" s="16"/>
      <c r="CN578" s="16"/>
      <c r="CO578" s="16"/>
      <c r="CP578" s="16"/>
      <c r="CQ578" s="16"/>
    </row>
    <row r="579" spans="14:95" ht="13.5">
      <c r="N579"/>
      <c r="O579"/>
      <c r="P579"/>
      <c r="T579" s="16"/>
      <c r="U579" s="16"/>
      <c r="V579" s="16"/>
      <c r="W579" s="16"/>
      <c r="X579" s="16"/>
      <c r="Y579" s="16"/>
      <c r="Z579" s="16"/>
      <c r="AA579" s="16"/>
      <c r="AB579" s="16"/>
      <c r="AC579" s="16"/>
      <c r="AD579" s="16"/>
      <c r="AE579" s="16"/>
      <c r="AF579" s="16"/>
      <c r="AG579" s="16"/>
      <c r="AI579" s="16"/>
      <c r="AJ579" s="16"/>
      <c r="AK579" s="16"/>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N579" s="16"/>
      <c r="BO579" s="16"/>
      <c r="BP579" s="16"/>
      <c r="BQ579" s="16"/>
      <c r="BR579" s="16"/>
      <c r="BS579" s="16"/>
      <c r="BT579" s="16"/>
      <c r="BU579" s="16"/>
      <c r="BV579" s="16"/>
      <c r="BW579" s="16"/>
      <c r="BX579" s="16"/>
      <c r="BY579" s="16"/>
      <c r="BZ579" s="16"/>
      <c r="CA579" s="16"/>
      <c r="CB579" s="16"/>
      <c r="CC579" s="16"/>
      <c r="CD579" s="16"/>
      <c r="CE579" s="16"/>
      <c r="CF579" s="16"/>
      <c r="CG579" s="16"/>
      <c r="CH579" s="16"/>
      <c r="CI579" s="16"/>
      <c r="CJ579" s="16"/>
      <c r="CK579" s="16"/>
      <c r="CL579" s="16"/>
      <c r="CM579" s="16"/>
      <c r="CN579" s="16"/>
      <c r="CO579" s="16"/>
      <c r="CP579" s="16"/>
      <c r="CQ579" s="16"/>
    </row>
    <row r="580" spans="14:95" ht="13.5">
      <c r="N580"/>
      <c r="O580"/>
      <c r="P580"/>
      <c r="T580" s="16"/>
      <c r="U580" s="16"/>
      <c r="V580" s="16"/>
      <c r="W580" s="16"/>
      <c r="X580" s="16"/>
      <c r="Y580" s="16"/>
      <c r="Z580" s="16"/>
      <c r="AA580" s="16"/>
      <c r="AB580" s="16"/>
      <c r="AC580" s="16"/>
      <c r="AD580" s="16"/>
      <c r="AE580" s="16"/>
      <c r="AF580" s="16"/>
      <c r="AG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N580" s="16"/>
      <c r="BO580" s="16"/>
      <c r="BP580" s="16"/>
      <c r="BQ580" s="16"/>
      <c r="BR580" s="16"/>
      <c r="BS580" s="16"/>
      <c r="BT580" s="16"/>
      <c r="BU580" s="16"/>
      <c r="BV580" s="16"/>
      <c r="BW580" s="16"/>
      <c r="BX580" s="16"/>
      <c r="BY580" s="16"/>
      <c r="BZ580" s="16"/>
      <c r="CA580" s="16"/>
      <c r="CB580" s="16"/>
      <c r="CC580" s="16"/>
      <c r="CD580" s="16"/>
      <c r="CE580" s="16"/>
      <c r="CF580" s="16"/>
      <c r="CG580" s="16"/>
      <c r="CH580" s="16"/>
      <c r="CI580" s="16"/>
      <c r="CJ580" s="16"/>
      <c r="CK580" s="16"/>
      <c r="CL580" s="16"/>
      <c r="CM580" s="16"/>
      <c r="CN580" s="16"/>
      <c r="CO580" s="16"/>
      <c r="CP580" s="16"/>
      <c r="CQ580" s="16"/>
    </row>
    <row r="581" spans="14:95" ht="13.5">
      <c r="N581"/>
      <c r="O581"/>
      <c r="P581"/>
      <c r="T581" s="16"/>
      <c r="U581" s="16"/>
      <c r="V581" s="16"/>
      <c r="W581" s="16"/>
      <c r="X581" s="16"/>
      <c r="Y581" s="16"/>
      <c r="Z581" s="16"/>
      <c r="AA581" s="16"/>
      <c r="AB581" s="16"/>
      <c r="AC581" s="16"/>
      <c r="AD581" s="16"/>
      <c r="AE581" s="16"/>
      <c r="AF581" s="16"/>
      <c r="AG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N581" s="16"/>
      <c r="BO581" s="16"/>
      <c r="BP581" s="16"/>
      <c r="BQ581" s="16"/>
      <c r="BR581" s="16"/>
      <c r="BS581" s="16"/>
      <c r="BT581" s="16"/>
      <c r="BU581" s="16"/>
      <c r="BV581" s="16"/>
      <c r="BW581" s="16"/>
      <c r="BX581" s="16"/>
      <c r="BY581" s="16"/>
      <c r="BZ581" s="16"/>
      <c r="CA581" s="16"/>
      <c r="CB581" s="16"/>
      <c r="CC581" s="16"/>
      <c r="CD581" s="16"/>
      <c r="CE581" s="16"/>
      <c r="CF581" s="16"/>
      <c r="CG581" s="16"/>
      <c r="CH581" s="16"/>
      <c r="CI581" s="16"/>
      <c r="CJ581" s="16"/>
      <c r="CK581" s="16"/>
      <c r="CL581" s="16"/>
      <c r="CM581" s="16"/>
      <c r="CN581" s="16"/>
      <c r="CO581" s="16"/>
      <c r="CP581" s="16"/>
      <c r="CQ581" s="16"/>
    </row>
    <row r="582" spans="14:95" ht="13.5">
      <c r="N582"/>
      <c r="O582"/>
      <c r="P582"/>
      <c r="T582" s="16"/>
      <c r="U582" s="16"/>
      <c r="V582" s="16"/>
      <c r="W582" s="16"/>
      <c r="X582" s="16"/>
      <c r="Y582" s="16"/>
      <c r="Z582" s="16"/>
      <c r="AA582" s="16"/>
      <c r="AB582" s="16"/>
      <c r="AC582" s="16"/>
      <c r="AD582" s="16"/>
      <c r="AE582" s="16"/>
      <c r="AF582" s="16"/>
      <c r="AG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N582" s="16"/>
      <c r="BO582" s="16"/>
      <c r="BP582" s="16"/>
      <c r="BQ582" s="16"/>
      <c r="BR582" s="16"/>
      <c r="BS582" s="16"/>
      <c r="BT582" s="16"/>
      <c r="BU582" s="16"/>
      <c r="BV582" s="16"/>
      <c r="BW582" s="16"/>
      <c r="BX582" s="16"/>
      <c r="BY582" s="16"/>
      <c r="BZ582" s="16"/>
      <c r="CA582" s="16"/>
      <c r="CB582" s="16"/>
      <c r="CC582" s="16"/>
      <c r="CD582" s="16"/>
      <c r="CE582" s="16"/>
      <c r="CF582" s="16"/>
      <c r="CG582" s="16"/>
      <c r="CH582" s="16"/>
      <c r="CI582" s="16"/>
      <c r="CJ582" s="16"/>
      <c r="CK582" s="16"/>
      <c r="CL582" s="16"/>
      <c r="CM582" s="16"/>
      <c r="CN582" s="16"/>
      <c r="CO582" s="16"/>
      <c r="CP582" s="16"/>
      <c r="CQ582" s="16"/>
    </row>
    <row r="583" spans="14:95" ht="13.5">
      <c r="N583"/>
      <c r="O583"/>
      <c r="P583"/>
      <c r="T583" s="16"/>
      <c r="U583" s="16"/>
      <c r="V583" s="16"/>
      <c r="W583" s="16"/>
      <c r="X583" s="16"/>
      <c r="Y583" s="16"/>
      <c r="Z583" s="16"/>
      <c r="AA583" s="16"/>
      <c r="AB583" s="16"/>
      <c r="AC583" s="16"/>
      <c r="AD583" s="16"/>
      <c r="AE583" s="16"/>
      <c r="AF583" s="16"/>
      <c r="AG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N583" s="16"/>
      <c r="BO583" s="16"/>
      <c r="BP583" s="16"/>
      <c r="BQ583" s="16"/>
      <c r="BR583" s="16"/>
      <c r="BS583" s="16"/>
      <c r="BT583" s="16"/>
      <c r="BU583" s="16"/>
      <c r="BV583" s="16"/>
      <c r="BW583" s="16"/>
      <c r="BX583" s="16"/>
      <c r="BY583" s="16"/>
      <c r="BZ583" s="16"/>
      <c r="CA583" s="16"/>
      <c r="CB583" s="16"/>
      <c r="CC583" s="16"/>
      <c r="CD583" s="16"/>
      <c r="CE583" s="16"/>
      <c r="CF583" s="16"/>
      <c r="CG583" s="16"/>
      <c r="CH583" s="16"/>
      <c r="CI583" s="16"/>
      <c r="CJ583" s="16"/>
      <c r="CK583" s="16"/>
      <c r="CL583" s="16"/>
      <c r="CM583" s="16"/>
      <c r="CN583" s="16"/>
      <c r="CO583" s="16"/>
      <c r="CP583" s="16"/>
      <c r="CQ583" s="16"/>
    </row>
    <row r="584" spans="14:95" ht="13.5">
      <c r="N584"/>
      <c r="O584"/>
      <c r="P584"/>
      <c r="T584" s="16"/>
      <c r="U584" s="16"/>
      <c r="V584" s="16"/>
      <c r="W584" s="16"/>
      <c r="X584" s="16"/>
      <c r="Y584" s="16"/>
      <c r="Z584" s="16"/>
      <c r="AA584" s="16"/>
      <c r="AB584" s="16"/>
      <c r="AC584" s="16"/>
      <c r="AD584" s="16"/>
      <c r="AE584" s="16"/>
      <c r="AF584" s="16"/>
      <c r="AG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N584" s="16"/>
      <c r="BO584" s="16"/>
      <c r="BP584" s="16"/>
      <c r="BQ584" s="16"/>
      <c r="BR584" s="16"/>
      <c r="BS584" s="16"/>
      <c r="BT584" s="16"/>
      <c r="BU584" s="16"/>
      <c r="BV584" s="16"/>
      <c r="BW584" s="16"/>
      <c r="BX584" s="16"/>
      <c r="BY584" s="16"/>
      <c r="BZ584" s="16"/>
      <c r="CA584" s="16"/>
      <c r="CB584" s="16"/>
      <c r="CC584" s="16"/>
      <c r="CD584" s="16"/>
      <c r="CE584" s="16"/>
      <c r="CF584" s="16"/>
      <c r="CG584" s="16"/>
      <c r="CH584" s="16"/>
      <c r="CI584" s="16"/>
      <c r="CJ584" s="16"/>
      <c r="CK584" s="16"/>
      <c r="CL584" s="16"/>
      <c r="CM584" s="16"/>
      <c r="CN584" s="16"/>
      <c r="CO584" s="16"/>
      <c r="CP584" s="16"/>
      <c r="CQ584" s="16"/>
    </row>
    <row r="585" spans="14:95" ht="13.5">
      <c r="N585"/>
      <c r="O585"/>
      <c r="P585"/>
      <c r="T585" s="16"/>
      <c r="U585" s="16"/>
      <c r="V585" s="16"/>
      <c r="W585" s="16"/>
      <c r="X585" s="16"/>
      <c r="Y585" s="16"/>
      <c r="Z585" s="16"/>
      <c r="AA585" s="16"/>
      <c r="AB585" s="16"/>
      <c r="AC585" s="16"/>
      <c r="AD585" s="16"/>
      <c r="AE585" s="16"/>
      <c r="AF585" s="16"/>
      <c r="AG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N585" s="16"/>
      <c r="BO585" s="16"/>
      <c r="BP585" s="16"/>
      <c r="BQ585" s="16"/>
      <c r="BR585" s="16"/>
      <c r="BS585" s="16"/>
      <c r="BT585" s="16"/>
      <c r="BU585" s="16"/>
      <c r="BV585" s="16"/>
      <c r="BW585" s="16"/>
      <c r="BX585" s="16"/>
      <c r="BY585" s="16"/>
      <c r="BZ585" s="16"/>
      <c r="CA585" s="16"/>
      <c r="CB585" s="16"/>
      <c r="CC585" s="16"/>
      <c r="CD585" s="16"/>
      <c r="CE585" s="16"/>
      <c r="CF585" s="16"/>
      <c r="CG585" s="16"/>
      <c r="CH585" s="16"/>
      <c r="CI585" s="16"/>
      <c r="CJ585" s="16"/>
      <c r="CK585" s="16"/>
      <c r="CL585" s="16"/>
      <c r="CM585" s="16"/>
      <c r="CN585" s="16"/>
      <c r="CO585" s="16"/>
      <c r="CP585" s="16"/>
      <c r="CQ585" s="16"/>
    </row>
    <row r="586" spans="14:95" ht="13.5">
      <c r="N586"/>
      <c r="O586"/>
      <c r="P586"/>
      <c r="T586" s="16"/>
      <c r="U586" s="16"/>
      <c r="V586" s="16"/>
      <c r="W586" s="16"/>
      <c r="X586" s="16"/>
      <c r="Y586" s="16"/>
      <c r="Z586" s="16"/>
      <c r="AA586" s="16"/>
      <c r="AB586" s="16"/>
      <c r="AC586" s="16"/>
      <c r="AD586" s="16"/>
      <c r="AE586" s="16"/>
      <c r="AF586" s="16"/>
      <c r="AG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N586" s="16"/>
      <c r="BO586" s="16"/>
      <c r="BP586" s="16"/>
      <c r="BQ586" s="16"/>
      <c r="BR586" s="16"/>
      <c r="BS586" s="16"/>
      <c r="BT586" s="16"/>
      <c r="BU586" s="16"/>
      <c r="BV586" s="16"/>
      <c r="BW586" s="16"/>
      <c r="BX586" s="16"/>
      <c r="BY586" s="16"/>
      <c r="BZ586" s="16"/>
      <c r="CA586" s="16"/>
      <c r="CB586" s="16"/>
      <c r="CC586" s="16"/>
      <c r="CD586" s="16"/>
      <c r="CE586" s="16"/>
      <c r="CF586" s="16"/>
      <c r="CG586" s="16"/>
      <c r="CH586" s="16"/>
      <c r="CI586" s="16"/>
      <c r="CJ586" s="16"/>
      <c r="CK586" s="16"/>
      <c r="CL586" s="16"/>
      <c r="CM586" s="16"/>
      <c r="CN586" s="16"/>
      <c r="CO586" s="16"/>
      <c r="CP586" s="16"/>
      <c r="CQ586" s="16"/>
    </row>
    <row r="587" spans="14:95" ht="13.5">
      <c r="N587"/>
      <c r="O587"/>
      <c r="P587"/>
      <c r="T587" s="16"/>
      <c r="U587" s="16"/>
      <c r="V587" s="16"/>
      <c r="W587" s="16"/>
      <c r="X587" s="16"/>
      <c r="Y587" s="16"/>
      <c r="Z587" s="16"/>
      <c r="AA587" s="16"/>
      <c r="AB587" s="16"/>
      <c r="AC587" s="16"/>
      <c r="AD587" s="16"/>
      <c r="AE587" s="16"/>
      <c r="AF587" s="16"/>
      <c r="AG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N587" s="16"/>
      <c r="BO587" s="16"/>
      <c r="BP587" s="16"/>
      <c r="BQ587" s="16"/>
      <c r="BR587" s="16"/>
      <c r="BS587" s="16"/>
      <c r="BT587" s="16"/>
      <c r="BU587" s="16"/>
      <c r="BV587" s="16"/>
      <c r="BW587" s="16"/>
      <c r="BX587" s="16"/>
      <c r="BY587" s="16"/>
      <c r="BZ587" s="16"/>
      <c r="CA587" s="16"/>
      <c r="CB587" s="16"/>
      <c r="CC587" s="16"/>
      <c r="CD587" s="16"/>
      <c r="CE587" s="16"/>
      <c r="CF587" s="16"/>
      <c r="CG587" s="16"/>
      <c r="CH587" s="16"/>
      <c r="CI587" s="16"/>
      <c r="CJ587" s="16"/>
      <c r="CK587" s="16"/>
      <c r="CL587" s="16"/>
      <c r="CM587" s="16"/>
      <c r="CN587" s="16"/>
      <c r="CO587" s="16"/>
      <c r="CP587" s="16"/>
      <c r="CQ587" s="16"/>
    </row>
    <row r="588" spans="14:95" ht="13.5">
      <c r="N588"/>
      <c r="O588"/>
      <c r="P588"/>
      <c r="T588" s="16"/>
      <c r="U588" s="16"/>
      <c r="V588" s="16"/>
      <c r="W588" s="16"/>
      <c r="X588" s="16"/>
      <c r="Y588" s="16"/>
      <c r="Z588" s="16"/>
      <c r="AA588" s="16"/>
      <c r="AB588" s="16"/>
      <c r="AC588" s="16"/>
      <c r="AD588" s="16"/>
      <c r="AE588" s="16"/>
      <c r="AF588" s="16"/>
      <c r="AG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6"/>
      <c r="BQ588" s="16"/>
      <c r="BR588" s="16"/>
      <c r="BS588" s="16"/>
      <c r="BT588" s="16"/>
      <c r="BU588" s="16"/>
      <c r="BV588" s="16"/>
      <c r="BW588" s="16"/>
      <c r="BX588" s="16"/>
      <c r="BY588" s="16"/>
      <c r="BZ588" s="16"/>
      <c r="CA588" s="16"/>
      <c r="CB588" s="16"/>
      <c r="CC588" s="16"/>
      <c r="CD588" s="16"/>
      <c r="CE588" s="16"/>
      <c r="CF588" s="16"/>
      <c r="CG588" s="16"/>
      <c r="CH588" s="16"/>
      <c r="CI588" s="16"/>
      <c r="CJ588" s="16"/>
      <c r="CK588" s="16"/>
      <c r="CL588" s="16"/>
      <c r="CM588" s="16"/>
      <c r="CN588" s="16"/>
      <c r="CO588" s="16"/>
      <c r="CP588" s="16"/>
      <c r="CQ588" s="16"/>
    </row>
    <row r="589" spans="14:95" ht="15" customHeight="1">
      <c r="N589"/>
      <c r="O589"/>
      <c r="P589"/>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c r="CD589" s="16"/>
      <c r="CE589" s="16"/>
      <c r="CF589" s="16"/>
      <c r="CG589" s="16"/>
      <c r="CH589" s="16"/>
      <c r="CI589" s="16"/>
      <c r="CJ589" s="16"/>
      <c r="CK589" s="16"/>
      <c r="CL589" s="16"/>
      <c r="CM589" s="16"/>
      <c r="CN589" s="16"/>
      <c r="CO589" s="16"/>
      <c r="CP589" s="16"/>
      <c r="CQ589" s="16"/>
    </row>
    <row r="590" spans="14:95" ht="13.5">
      <c r="N590"/>
      <c r="O590"/>
      <c r="P590"/>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c r="BP590" s="16"/>
      <c r="BQ590" s="16"/>
      <c r="BR590" s="16"/>
      <c r="BS590" s="16"/>
      <c r="BT590" s="16"/>
      <c r="BU590" s="16"/>
      <c r="BV590" s="16"/>
      <c r="BW590" s="16"/>
      <c r="BX590" s="16"/>
      <c r="BY590" s="16"/>
      <c r="BZ590" s="16"/>
      <c r="CA590" s="16"/>
      <c r="CB590" s="16"/>
      <c r="CC590" s="16"/>
      <c r="CD590" s="16"/>
      <c r="CE590" s="16"/>
      <c r="CF590" s="16"/>
      <c r="CG590" s="16"/>
      <c r="CH590" s="16"/>
      <c r="CI590" s="16"/>
      <c r="CJ590" s="16"/>
      <c r="CK590" s="16"/>
      <c r="CL590" s="16"/>
      <c r="CM590" s="16"/>
      <c r="CN590" s="16"/>
      <c r="CO590" s="16"/>
      <c r="CP590" s="16"/>
      <c r="CQ590" s="16"/>
    </row>
    <row r="591" spans="14:32" ht="40.5">
      <c r="N591"/>
      <c r="O591"/>
      <c r="P591"/>
      <c r="S591" s="6"/>
      <c r="T591" s="6" t="s">
        <v>331</v>
      </c>
      <c r="U591" s="361" t="s">
        <v>307</v>
      </c>
      <c r="V591" s="362" t="s">
        <v>308</v>
      </c>
      <c r="W591" s="363" t="s">
        <v>271</v>
      </c>
      <c r="X591" s="364" t="s">
        <v>660</v>
      </c>
      <c r="Y591" s="17" t="s">
        <v>0</v>
      </c>
      <c r="AC591" s="32" t="e">
        <f>#REF!-#REF!</f>
        <v>#REF!</v>
      </c>
      <c r="AD591" s="32" t="e">
        <f>#REF!-#REF!</f>
        <v>#REF!</v>
      </c>
      <c r="AE591" s="32" t="e">
        <f>#REF!-#REF!</f>
        <v>#REF!</v>
      </c>
      <c r="AF591" s="32" t="e">
        <f>#REF!-#REF!</f>
        <v>#REF!</v>
      </c>
    </row>
    <row r="592" spans="14:25" ht="48.75">
      <c r="N592"/>
      <c r="O592"/>
      <c r="P592"/>
      <c r="S592" s="6"/>
      <c r="T592" s="213" t="s">
        <v>495</v>
      </c>
      <c r="U592" s="18">
        <v>31.507283333333334</v>
      </c>
      <c r="V592" s="18">
        <v>14.82</v>
      </c>
      <c r="W592" s="18">
        <v>7.136666666666667</v>
      </c>
      <c r="X592" s="18">
        <v>29.87</v>
      </c>
      <c r="Y592" s="18">
        <f aca="true" t="shared" si="17" ref="Y592:Y598">SUM(U592:X592)</f>
        <v>83.33395</v>
      </c>
    </row>
    <row r="593" spans="14:25" ht="48.75">
      <c r="N593"/>
      <c r="O593"/>
      <c r="P593"/>
      <c r="S593" s="6"/>
      <c r="T593" s="213" t="s">
        <v>496</v>
      </c>
      <c r="U593" s="18">
        <v>31.5072833333333</v>
      </c>
      <c r="V593" s="18">
        <v>12.83</v>
      </c>
      <c r="W593" s="18">
        <v>8.296666666666667</v>
      </c>
      <c r="X593" s="18">
        <v>28.055</v>
      </c>
      <c r="Y593" s="18">
        <f t="shared" si="17"/>
        <v>80.68894999999998</v>
      </c>
    </row>
    <row r="594" spans="14:25" ht="48.75">
      <c r="N594"/>
      <c r="O594"/>
      <c r="P594"/>
      <c r="S594" s="6"/>
      <c r="T594" s="213" t="s">
        <v>497</v>
      </c>
      <c r="U594" s="18">
        <v>30.857283333333335</v>
      </c>
      <c r="V594" s="18">
        <v>14.17</v>
      </c>
      <c r="W594" s="18">
        <v>8.171666666666667</v>
      </c>
      <c r="X594" s="18">
        <v>27.025</v>
      </c>
      <c r="Y594" s="18">
        <f t="shared" si="17"/>
        <v>80.22395</v>
      </c>
    </row>
    <row r="595" spans="14:25" ht="51">
      <c r="N595"/>
      <c r="O595"/>
      <c r="P595"/>
      <c r="S595" s="6"/>
      <c r="T595" s="213" t="s">
        <v>498</v>
      </c>
      <c r="U595" s="18">
        <v>31.032283333333336</v>
      </c>
      <c r="V595" s="18">
        <v>14.296666666666665</v>
      </c>
      <c r="W595" s="18">
        <v>8.141666666666667</v>
      </c>
      <c r="X595" s="18">
        <v>28.505000000000003</v>
      </c>
      <c r="Y595" s="18">
        <f t="shared" si="17"/>
        <v>81.97561666666667</v>
      </c>
    </row>
    <row r="596" spans="14:25" ht="48.75">
      <c r="N596"/>
      <c r="O596"/>
      <c r="P596"/>
      <c r="S596" s="6"/>
      <c r="T596" s="213" t="s">
        <v>499</v>
      </c>
      <c r="U596" s="18">
        <v>32.416333333333334</v>
      </c>
      <c r="V596" s="18">
        <v>14.490000000000002</v>
      </c>
      <c r="W596" s="18">
        <v>7.351666666666667</v>
      </c>
      <c r="X596" s="18">
        <v>31.295</v>
      </c>
      <c r="Y596" s="18">
        <f t="shared" si="17"/>
        <v>85.553</v>
      </c>
    </row>
    <row r="597" spans="14:25" ht="48.75">
      <c r="N597"/>
      <c r="O597"/>
      <c r="P597"/>
      <c r="S597" s="6"/>
      <c r="T597" s="213" t="s">
        <v>500</v>
      </c>
      <c r="U597" s="18">
        <v>33.475</v>
      </c>
      <c r="V597" s="18">
        <v>15.389999999999999</v>
      </c>
      <c r="W597" s="18">
        <v>7.335</v>
      </c>
      <c r="X597" s="18">
        <v>31.895</v>
      </c>
      <c r="Y597" s="18">
        <f t="shared" si="17"/>
        <v>88.095</v>
      </c>
    </row>
    <row r="598" spans="14:25" ht="48.75">
      <c r="N598"/>
      <c r="O598"/>
      <c r="P598"/>
      <c r="S598" s="214" t="s">
        <v>504</v>
      </c>
      <c r="T598" s="213" t="s">
        <v>501</v>
      </c>
      <c r="U598" s="18">
        <v>32.525</v>
      </c>
      <c r="V598" s="18">
        <v>14.86</v>
      </c>
      <c r="W598" s="18">
        <v>7.484999999999999</v>
      </c>
      <c r="X598" s="18">
        <v>32.965</v>
      </c>
      <c r="Y598" s="18">
        <f t="shared" si="17"/>
        <v>87.83500000000001</v>
      </c>
    </row>
    <row r="599" spans="14:25" ht="48.75">
      <c r="N599"/>
      <c r="O599"/>
      <c r="P599"/>
      <c r="S599" s="214" t="s">
        <v>504</v>
      </c>
      <c r="T599" s="213" t="s">
        <v>502</v>
      </c>
      <c r="U599" s="207">
        <v>32.93</v>
      </c>
      <c r="V599" s="207">
        <v>13.955000000000002</v>
      </c>
      <c r="W599" s="208">
        <v>7.615</v>
      </c>
      <c r="X599" s="207">
        <v>33.625</v>
      </c>
      <c r="Y599" s="206">
        <v>89.87</v>
      </c>
    </row>
    <row r="600" spans="14:26" ht="48.75">
      <c r="N600"/>
      <c r="O600"/>
      <c r="P600"/>
      <c r="S600" s="214" t="s">
        <v>504</v>
      </c>
      <c r="T600" s="213" t="s">
        <v>503</v>
      </c>
      <c r="U600" s="207">
        <v>33.875</v>
      </c>
      <c r="V600" s="207">
        <v>12.780000000000001</v>
      </c>
      <c r="W600" s="208">
        <v>8.490000000000002</v>
      </c>
      <c r="X600" s="207">
        <v>37.065</v>
      </c>
      <c r="Y600" s="208">
        <f>SUM(U600:X600)</f>
        <v>92.21000000000001</v>
      </c>
      <c r="Z600" s="212"/>
    </row>
    <row r="601" spans="14:25" ht="48.75">
      <c r="N601"/>
      <c r="O601"/>
      <c r="P601"/>
      <c r="T601" s="213" t="s">
        <v>779</v>
      </c>
      <c r="U601" s="18">
        <v>35.26</v>
      </c>
      <c r="V601" s="18">
        <v>12.779999999999998</v>
      </c>
      <c r="W601" s="18">
        <v>7.315000000000001</v>
      </c>
      <c r="X601" s="18">
        <v>37.525000000000006</v>
      </c>
      <c r="Y601" s="360">
        <f>SUM(U601:X601)</f>
        <v>92.88</v>
      </c>
    </row>
    <row r="602" spans="14:25" ht="48.75">
      <c r="N602"/>
      <c r="O602"/>
      <c r="P602"/>
      <c r="T602" s="213" t="s">
        <v>780</v>
      </c>
      <c r="U602" s="18">
        <v>37.815</v>
      </c>
      <c r="V602" s="18">
        <v>11.03</v>
      </c>
      <c r="W602" s="18">
        <v>10.66</v>
      </c>
      <c r="X602" s="18">
        <v>37.045</v>
      </c>
      <c r="Y602" s="360">
        <f>SUM(U602:X602)</f>
        <v>96.55</v>
      </c>
    </row>
    <row r="603" spans="20:25" ht="48.75">
      <c r="T603" s="213" t="s">
        <v>781</v>
      </c>
      <c r="U603" s="18">
        <v>37.434999999999995</v>
      </c>
      <c r="V603" s="18">
        <v>9.200000000000001</v>
      </c>
      <c r="W603" s="18">
        <v>13.56</v>
      </c>
      <c r="X603" s="18">
        <v>38.095</v>
      </c>
      <c r="Y603" s="360">
        <f>SUM(U603:X603)</f>
        <v>98.28999999999999</v>
      </c>
    </row>
    <row r="604" spans="20:25" ht="48.75">
      <c r="T604" s="213" t="s">
        <v>782</v>
      </c>
      <c r="U604" s="18">
        <v>36.934999999999995</v>
      </c>
      <c r="V604" s="18">
        <v>9</v>
      </c>
      <c r="W604" s="18">
        <v>16.479999999999997</v>
      </c>
      <c r="X604" s="18">
        <v>37.685</v>
      </c>
      <c r="Y604" s="360">
        <f>SUM(U604:X604)</f>
        <v>100.1</v>
      </c>
    </row>
    <row r="608" ht="12">
      <c r="AD608">
        <f>55*13650</f>
        <v>750750</v>
      </c>
    </row>
  </sheetData>
  <sheetProtection/>
  <autoFilter ref="A1:Q556"/>
  <mergeCells count="11">
    <mergeCell ref="AC568:AE568"/>
    <mergeCell ref="AW568:AY568"/>
    <mergeCell ref="BB564:BF564"/>
    <mergeCell ref="BC568:BE568"/>
    <mergeCell ref="V568:X568"/>
    <mergeCell ref="BI564:BM564"/>
    <mergeCell ref="AJ564:AN564"/>
    <mergeCell ref="AK568:AM568"/>
    <mergeCell ref="AP564:AT564"/>
    <mergeCell ref="AQ568:AS568"/>
    <mergeCell ref="AV564:AZ564"/>
  </mergeCells>
  <printOptions horizontalCentered="1"/>
  <pageMargins left="0.33" right="0.37" top="0.55" bottom="0.48" header="0.23" footer="0.29"/>
  <pageSetup fitToHeight="15" fitToWidth="1" horizontalDpi="600" verticalDpi="600" orientation="landscape" scale="62" r:id="rId2"/>
  <headerFooter alignWithMargins="0">
    <oddHeader>&amp;C&amp;"Arial,Bold"&amp;14&amp;F</oddHeader>
    <oddFooter>&amp;CPage &amp;P of &amp;N</oddFooter>
  </headerFooter>
  <rowBreaks count="4" manualBreakCount="4">
    <brk id="169" max="12" man="1"/>
    <brk id="228" max="12" man="1"/>
    <brk id="323" max="12" man="1"/>
    <brk id="443" max="1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Q22"/>
  <sheetViews>
    <sheetView view="pageBreakPreview" zoomScale="90" zoomScaleNormal="80" zoomScaleSheetLayoutView="90" zoomScalePageLayoutView="0" workbookViewId="0" topLeftCell="A1">
      <pane xSplit="5" ySplit="4" topLeftCell="F10" activePane="bottomRight" state="frozen"/>
      <selection pane="topLeft" activeCell="A1" sqref="A1"/>
      <selection pane="topRight" activeCell="D1" sqref="D1"/>
      <selection pane="bottomLeft" activeCell="A5" sqref="A5"/>
      <selection pane="bottomRight" activeCell="J9" sqref="J9"/>
    </sheetView>
  </sheetViews>
  <sheetFormatPr defaultColWidth="9.140625" defaultRowHeight="12.75" outlineLevelCol="1"/>
  <cols>
    <col min="1" max="1" width="36.7109375" style="0" customWidth="1"/>
    <col min="2" max="7" width="12.421875" style="0" hidden="1" customWidth="1" outlineLevel="1"/>
    <col min="8" max="8" width="11.421875" style="0" customWidth="1" collapsed="1"/>
    <col min="9" max="9" width="11.421875" style="0" customWidth="1"/>
    <col min="10" max="10" width="12.57421875" style="0" customWidth="1"/>
    <col min="11" max="12" width="11.421875" style="0" customWidth="1"/>
    <col min="13" max="13" width="12.8515625" style="0" customWidth="1"/>
    <col min="14" max="15" width="11.421875" style="0" customWidth="1"/>
    <col min="16" max="16" width="13.00390625" style="0" customWidth="1"/>
    <col min="17" max="17" width="11.28125" style="0" bestFit="1" customWidth="1"/>
    <col min="18" max="19" width="10.57421875" style="0" customWidth="1"/>
    <col min="20" max="20" width="10.57421875" style="0" bestFit="1" customWidth="1"/>
  </cols>
  <sheetData>
    <row r="1" ht="15">
      <c r="A1" s="84" t="s">
        <v>8</v>
      </c>
    </row>
    <row r="2" ht="15">
      <c r="A2" s="84" t="s">
        <v>4</v>
      </c>
    </row>
    <row r="3" ht="15.75" thickBot="1">
      <c r="H3" s="134"/>
    </row>
    <row r="4" spans="1:17" ht="27" customHeight="1">
      <c r="A4" s="144"/>
      <c r="B4" s="137" t="s">
        <v>208</v>
      </c>
      <c r="C4" s="138" t="s">
        <v>260</v>
      </c>
      <c r="D4" s="139" t="s">
        <v>342</v>
      </c>
      <c r="E4" s="137" t="s">
        <v>208</v>
      </c>
      <c r="F4" s="138" t="s">
        <v>260</v>
      </c>
      <c r="G4" s="139" t="s">
        <v>342</v>
      </c>
      <c r="H4" s="507" t="s">
        <v>384</v>
      </c>
      <c r="I4" s="508"/>
      <c r="J4" s="509"/>
      <c r="K4" s="504" t="s">
        <v>383</v>
      </c>
      <c r="L4" s="505"/>
      <c r="M4" s="506"/>
      <c r="N4" s="510" t="s">
        <v>382</v>
      </c>
      <c r="O4" s="510"/>
      <c r="P4" s="511"/>
      <c r="Q4" s="83"/>
    </row>
    <row r="5" spans="1:17" ht="38.25" customHeight="1" thickBot="1">
      <c r="A5" s="147" t="s">
        <v>385</v>
      </c>
      <c r="B5" s="151" t="s">
        <v>388</v>
      </c>
      <c r="C5" s="151" t="s">
        <v>388</v>
      </c>
      <c r="D5" s="151" t="s">
        <v>388</v>
      </c>
      <c r="E5" s="145" t="s">
        <v>380</v>
      </c>
      <c r="F5" s="145" t="s">
        <v>380</v>
      </c>
      <c r="G5" s="145" t="s">
        <v>380</v>
      </c>
      <c r="H5" s="151" t="s">
        <v>388</v>
      </c>
      <c r="I5" s="152" t="s">
        <v>380</v>
      </c>
      <c r="J5" s="146" t="s">
        <v>381</v>
      </c>
      <c r="K5" s="151" t="s">
        <v>388</v>
      </c>
      <c r="L5" s="152" t="s">
        <v>380</v>
      </c>
      <c r="M5" s="146" t="s">
        <v>381</v>
      </c>
      <c r="N5" s="151" t="s">
        <v>388</v>
      </c>
      <c r="O5" s="152" t="s">
        <v>380</v>
      </c>
      <c r="P5" s="145" t="s">
        <v>381</v>
      </c>
      <c r="Q5" s="83"/>
    </row>
    <row r="6" spans="1:16" ht="47.25" customHeight="1">
      <c r="A6" s="148" t="s">
        <v>10</v>
      </c>
      <c r="B6" s="140">
        <v>6.69133333333333</v>
      </c>
      <c r="C6" s="140">
        <v>1</v>
      </c>
      <c r="D6" s="141">
        <v>3.316666666666667</v>
      </c>
      <c r="E6" s="140">
        <v>7.249999999999999</v>
      </c>
      <c r="F6" s="140">
        <v>0.30000000000000004</v>
      </c>
      <c r="G6" s="141">
        <v>2.55</v>
      </c>
      <c r="H6" s="153">
        <f>SUM(B6:D6)</f>
        <v>11.007999999999997</v>
      </c>
      <c r="I6" s="154">
        <f>SUM(E6:G6)</f>
        <v>10.099999999999998</v>
      </c>
      <c r="J6" s="162">
        <f aca="true" t="shared" si="0" ref="J6:J11">I6-H6</f>
        <v>-0.9079999999999995</v>
      </c>
      <c r="K6" s="153">
        <v>3.5</v>
      </c>
      <c r="L6" s="154">
        <v>4.150000000000001</v>
      </c>
      <c r="M6" s="165">
        <f aca="true" t="shared" si="1" ref="M6:M11">L6-K6</f>
        <v>0.6500000000000012</v>
      </c>
      <c r="N6" s="153">
        <f aca="true" t="shared" si="2" ref="N6:N11">H6+K6</f>
        <v>14.507999999999997</v>
      </c>
      <c r="O6" s="159">
        <v>14.25</v>
      </c>
      <c r="P6" s="162">
        <f aca="true" t="shared" si="3" ref="P6:P11">O6-N6</f>
        <v>-0.25799999999999734</v>
      </c>
    </row>
    <row r="7" spans="1:16" ht="47.25" customHeight="1">
      <c r="A7" s="149" t="s">
        <v>89</v>
      </c>
      <c r="B7" s="135">
        <v>11.15095</v>
      </c>
      <c r="C7" s="135">
        <v>2.710000000000001</v>
      </c>
      <c r="D7" s="136">
        <v>1.3800000000000003</v>
      </c>
      <c r="E7" s="135">
        <v>11.4</v>
      </c>
      <c r="F7" s="135">
        <v>2.7500000000000004</v>
      </c>
      <c r="G7" s="136">
        <v>1.2349999999999999</v>
      </c>
      <c r="H7" s="155">
        <f>SUM(B7:D7)</f>
        <v>15.240950000000002</v>
      </c>
      <c r="I7" s="156">
        <f>SUM(E7:G7)</f>
        <v>15.385</v>
      </c>
      <c r="J7" s="163">
        <f t="shared" si="0"/>
        <v>0.14404999999999824</v>
      </c>
      <c r="K7" s="155">
        <v>4.155</v>
      </c>
      <c r="L7" s="156">
        <v>5.465000000000001</v>
      </c>
      <c r="M7" s="163">
        <f t="shared" si="1"/>
        <v>1.3100000000000005</v>
      </c>
      <c r="N7" s="155">
        <f t="shared" si="2"/>
        <v>19.395950000000003</v>
      </c>
      <c r="O7" s="160">
        <v>20.85</v>
      </c>
      <c r="P7" s="163">
        <f t="shared" si="3"/>
        <v>1.4540499999999987</v>
      </c>
    </row>
    <row r="8" spans="1:16" ht="47.25" customHeight="1">
      <c r="A8" s="149" t="s">
        <v>151</v>
      </c>
      <c r="B8" s="135">
        <v>11.915</v>
      </c>
      <c r="C8" s="135">
        <v>2.27</v>
      </c>
      <c r="D8" s="136">
        <v>0.5</v>
      </c>
      <c r="E8" s="135">
        <v>12.849999999999998</v>
      </c>
      <c r="F8" s="135">
        <v>2.71</v>
      </c>
      <c r="G8" s="136">
        <v>0.44999999999999996</v>
      </c>
      <c r="H8" s="155">
        <f>SUM(B8:D8)</f>
        <v>14.684999999999999</v>
      </c>
      <c r="I8" s="156">
        <f>SUM(E8:G8)</f>
        <v>16.009999999999998</v>
      </c>
      <c r="J8" s="163">
        <f t="shared" si="0"/>
        <v>1.3249999999999993</v>
      </c>
      <c r="K8" s="155">
        <v>7.55</v>
      </c>
      <c r="L8" s="156">
        <v>6.2</v>
      </c>
      <c r="M8" s="166">
        <f t="shared" si="1"/>
        <v>-1.3499999999999996</v>
      </c>
      <c r="N8" s="155">
        <f t="shared" si="2"/>
        <v>22.235</v>
      </c>
      <c r="O8" s="160">
        <v>22.209999999999997</v>
      </c>
      <c r="P8" s="166">
        <f t="shared" si="3"/>
        <v>-0.02500000000000213</v>
      </c>
    </row>
    <row r="9" spans="1:16" ht="47.25" customHeight="1">
      <c r="A9" s="149" t="s">
        <v>174</v>
      </c>
      <c r="B9" s="135">
        <v>0.3</v>
      </c>
      <c r="C9" s="135">
        <v>2.225</v>
      </c>
      <c r="D9" s="136">
        <v>1.1</v>
      </c>
      <c r="E9" s="135">
        <v>0.3</v>
      </c>
      <c r="F9" s="135">
        <v>2.4000000000000004</v>
      </c>
      <c r="G9" s="136">
        <v>1.7999999999999998</v>
      </c>
      <c r="H9" s="155">
        <f>SUM(B9:D9)</f>
        <v>3.625</v>
      </c>
      <c r="I9" s="156">
        <f>SUM(E9:G9)</f>
        <v>4.5</v>
      </c>
      <c r="J9" s="163">
        <f t="shared" si="0"/>
        <v>0.875</v>
      </c>
      <c r="K9" s="155">
        <v>4.4</v>
      </c>
      <c r="L9" s="156">
        <v>5.399999999999999</v>
      </c>
      <c r="M9" s="163">
        <f t="shared" si="1"/>
        <v>0.9999999999999982</v>
      </c>
      <c r="N9" s="155">
        <f t="shared" si="2"/>
        <v>8.025</v>
      </c>
      <c r="O9" s="160">
        <v>9.899999999999999</v>
      </c>
      <c r="P9" s="163">
        <f t="shared" si="3"/>
        <v>1.8749999999999982</v>
      </c>
    </row>
    <row r="10" spans="1:16" ht="47.25" customHeight="1" thickBot="1">
      <c r="A10" s="150" t="s">
        <v>187</v>
      </c>
      <c r="B10" s="142">
        <v>1.6</v>
      </c>
      <c r="C10" s="142">
        <v>4.625</v>
      </c>
      <c r="D10" s="143">
        <v>2</v>
      </c>
      <c r="E10" s="142">
        <v>2.0500000000000003</v>
      </c>
      <c r="F10" s="142">
        <v>6.699999999999999</v>
      </c>
      <c r="G10" s="143">
        <v>1.7999999999999998</v>
      </c>
      <c r="H10" s="157">
        <f>SUM(B10:D10)</f>
        <v>8.225</v>
      </c>
      <c r="I10" s="158">
        <f>SUM(E10:G10)</f>
        <v>10.55</v>
      </c>
      <c r="J10" s="164">
        <f t="shared" si="0"/>
        <v>2.325000000000001</v>
      </c>
      <c r="K10" s="157">
        <v>8.3</v>
      </c>
      <c r="L10" s="158">
        <v>11.749999999999998</v>
      </c>
      <c r="M10" s="164">
        <f t="shared" si="1"/>
        <v>3.4499999999999975</v>
      </c>
      <c r="N10" s="157">
        <f t="shared" si="2"/>
        <v>16.525</v>
      </c>
      <c r="O10" s="161">
        <v>22.299999999999997</v>
      </c>
      <c r="P10" s="164">
        <f t="shared" si="3"/>
        <v>5.774999999999999</v>
      </c>
    </row>
    <row r="11" spans="1:16" ht="30" customHeight="1" thickBot="1">
      <c r="A11" s="167" t="s">
        <v>9</v>
      </c>
      <c r="B11" s="168">
        <f aca="true" t="shared" si="4" ref="B11:I11">SUM(B6:B10)</f>
        <v>31.657283333333332</v>
      </c>
      <c r="C11" s="168">
        <f t="shared" si="4"/>
        <v>12.83</v>
      </c>
      <c r="D11" s="169">
        <f t="shared" si="4"/>
        <v>8.296666666666667</v>
      </c>
      <c r="E11" s="168">
        <f t="shared" si="4"/>
        <v>33.849999999999994</v>
      </c>
      <c r="F11" s="168">
        <f t="shared" si="4"/>
        <v>14.86</v>
      </c>
      <c r="G11" s="169">
        <f t="shared" si="4"/>
        <v>7.834999999999999</v>
      </c>
      <c r="H11" s="170">
        <f t="shared" si="4"/>
        <v>52.78395</v>
      </c>
      <c r="I11" s="171">
        <f t="shared" si="4"/>
        <v>56.545</v>
      </c>
      <c r="J11" s="172">
        <f t="shared" si="0"/>
        <v>3.7610500000000044</v>
      </c>
      <c r="K11" s="170">
        <f>SUM(K6:K10)</f>
        <v>27.905</v>
      </c>
      <c r="L11" s="171">
        <f>SUM(L6:L10)</f>
        <v>32.964999999999996</v>
      </c>
      <c r="M11" s="172">
        <f t="shared" si="1"/>
        <v>5.059999999999995</v>
      </c>
      <c r="N11" s="173">
        <f t="shared" si="2"/>
        <v>80.68895</v>
      </c>
      <c r="O11" s="174">
        <f>SUM(O6:O10)</f>
        <v>89.51</v>
      </c>
      <c r="P11" s="168">
        <f t="shared" si="3"/>
        <v>8.82105</v>
      </c>
    </row>
    <row r="18" spans="8:11" ht="12.75">
      <c r="H18" s="9">
        <v>6.69133333333333</v>
      </c>
      <c r="I18" s="10">
        <v>1</v>
      </c>
      <c r="J18" s="10">
        <v>3.316666666666667</v>
      </c>
      <c r="K18" s="10">
        <v>3.5</v>
      </c>
    </row>
    <row r="19" spans="8:11" ht="12.75">
      <c r="H19" s="9">
        <v>11.15095</v>
      </c>
      <c r="I19" s="10">
        <v>2.710000000000001</v>
      </c>
      <c r="J19" s="10">
        <v>1.3800000000000003</v>
      </c>
      <c r="K19" s="10">
        <v>4.155</v>
      </c>
    </row>
    <row r="20" spans="8:11" ht="12.75">
      <c r="H20" s="9">
        <v>11.915</v>
      </c>
      <c r="I20" s="10">
        <v>2.27</v>
      </c>
      <c r="J20" s="10">
        <v>0.5</v>
      </c>
      <c r="K20" s="10">
        <v>7.55</v>
      </c>
    </row>
    <row r="21" spans="8:11" ht="12.75">
      <c r="H21" s="9">
        <v>0.3</v>
      </c>
      <c r="I21" s="10">
        <v>2.225</v>
      </c>
      <c r="J21" s="10">
        <v>1.1</v>
      </c>
      <c r="K21" s="10">
        <v>4.4</v>
      </c>
    </row>
    <row r="22" spans="8:11" ht="35.25" customHeight="1">
      <c r="H22" s="9">
        <v>1.6</v>
      </c>
      <c r="I22" s="10">
        <v>4.625</v>
      </c>
      <c r="J22" s="10">
        <v>2</v>
      </c>
      <c r="K22" s="10">
        <v>8.3</v>
      </c>
    </row>
  </sheetData>
  <sheetProtection/>
  <mergeCells count="3">
    <mergeCell ref="K4:M4"/>
    <mergeCell ref="H4:J4"/>
    <mergeCell ref="N4:P4"/>
  </mergeCells>
  <printOptions horizontalCentered="1"/>
  <pageMargins left="0.7" right="0.7" top="0.75" bottom="0.75" header="0.3" footer="0.3"/>
  <pageSetup fitToHeight="1" fitToWidth="1" horizontalDpi="600" verticalDpi="600" orientation="landscape" scale="79" r:id="rId1"/>
  <headerFooter>
    <oddHeader>&amp;C&amp;"Arial,Bold"&amp;14&amp;F
&amp;A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H43"/>
  <sheetViews>
    <sheetView view="pageBreakPreview" zoomScale="60" zoomScaleNormal="80" zoomScalePageLayoutView="0" workbookViewId="0" topLeftCell="A14">
      <selection activeCell="D27" sqref="D27"/>
    </sheetView>
  </sheetViews>
  <sheetFormatPr defaultColWidth="9.140625" defaultRowHeight="12.75"/>
  <cols>
    <col min="1" max="1" width="30.57421875" style="176" customWidth="1"/>
    <col min="2" max="2" width="45.28125" style="176" customWidth="1"/>
    <col min="3" max="6" width="35.140625" style="176" customWidth="1"/>
    <col min="7" max="7" width="15.57421875" style="176" customWidth="1"/>
    <col min="8" max="8" width="15.57421875" style="0" customWidth="1"/>
    <col min="9" max="10" width="10.57421875" style="0" customWidth="1"/>
    <col min="11" max="11" width="10.57421875" style="0" bestFit="1" customWidth="1"/>
  </cols>
  <sheetData>
    <row r="1" spans="1:2" ht="18">
      <c r="A1" s="397" t="s">
        <v>8</v>
      </c>
      <c r="B1" s="398" t="s">
        <v>343</v>
      </c>
    </row>
    <row r="2" spans="1:2" ht="18">
      <c r="A2" s="397" t="s">
        <v>4</v>
      </c>
      <c r="B2" s="398" t="s">
        <v>343</v>
      </c>
    </row>
    <row r="3" ht="18.75"/>
    <row r="4" spans="1:7" ht="37.5">
      <c r="A4" s="399" t="s">
        <v>231</v>
      </c>
      <c r="B4" s="400"/>
      <c r="C4" s="399" t="s">
        <v>262</v>
      </c>
      <c r="D4" s="400"/>
      <c r="E4" s="400"/>
      <c r="F4" s="400"/>
      <c r="G4" s="401"/>
    </row>
    <row r="5" spans="1:8" s="175" customFormat="1" ht="36">
      <c r="A5" s="424" t="s">
        <v>2</v>
      </c>
      <c r="B5" s="424" t="s">
        <v>3</v>
      </c>
      <c r="C5" s="429" t="s">
        <v>208</v>
      </c>
      <c r="D5" s="428" t="s">
        <v>260</v>
      </c>
      <c r="E5" s="430" t="s">
        <v>342</v>
      </c>
      <c r="F5" s="431" t="s">
        <v>341</v>
      </c>
      <c r="G5" s="427" t="s">
        <v>9</v>
      </c>
      <c r="H5"/>
    </row>
    <row r="6" spans="1:8" s="175" customFormat="1" ht="36">
      <c r="A6" s="425" t="s">
        <v>10</v>
      </c>
      <c r="B6" s="403" t="s">
        <v>11</v>
      </c>
      <c r="C6" s="415">
        <v>2.58</v>
      </c>
      <c r="D6" s="416">
        <v>0.55</v>
      </c>
      <c r="E6" s="416">
        <v>2.2300000000000004</v>
      </c>
      <c r="F6" s="416">
        <v>3.700000000000001</v>
      </c>
      <c r="G6" s="417">
        <v>9.060000000000002</v>
      </c>
      <c r="H6"/>
    </row>
    <row r="7" spans="1:8" s="175" customFormat="1" ht="18.75">
      <c r="A7" s="426"/>
      <c r="B7" s="404" t="s">
        <v>81</v>
      </c>
      <c r="C7" s="418">
        <v>0.2</v>
      </c>
      <c r="D7" s="419"/>
      <c r="E7" s="419"/>
      <c r="F7" s="419"/>
      <c r="G7" s="420">
        <v>0.2</v>
      </c>
      <c r="H7"/>
    </row>
    <row r="8" spans="1:8" s="175" customFormat="1" ht="18.75">
      <c r="A8" s="426"/>
      <c r="B8" s="404" t="s">
        <v>82</v>
      </c>
      <c r="C8" s="418">
        <v>1.4000000000000001</v>
      </c>
      <c r="D8" s="419"/>
      <c r="E8" s="419">
        <v>0.5499999999999999</v>
      </c>
      <c r="F8" s="419">
        <v>0.3</v>
      </c>
      <c r="G8" s="420">
        <v>2.25</v>
      </c>
      <c r="H8"/>
    </row>
    <row r="9" spans="1:8" s="175" customFormat="1" ht="18.75">
      <c r="A9" s="432"/>
      <c r="B9" s="405" t="s">
        <v>741</v>
      </c>
      <c r="C9" s="418">
        <v>1.0999999999999999</v>
      </c>
      <c r="D9" s="419">
        <v>0.5</v>
      </c>
      <c r="E9" s="419">
        <v>1.05</v>
      </c>
      <c r="F9" s="419">
        <v>1.35</v>
      </c>
      <c r="G9" s="420">
        <v>4</v>
      </c>
      <c r="H9"/>
    </row>
    <row r="10" spans="1:8" s="175" customFormat="1" ht="18.75">
      <c r="A10" s="406" t="s">
        <v>854</v>
      </c>
      <c r="B10" s="407"/>
      <c r="C10" s="421">
        <v>5.28</v>
      </c>
      <c r="D10" s="422">
        <v>1.05</v>
      </c>
      <c r="E10" s="422">
        <v>3.83</v>
      </c>
      <c r="F10" s="422">
        <v>5.350000000000001</v>
      </c>
      <c r="G10" s="423">
        <v>15.510000000000002</v>
      </c>
      <c r="H10"/>
    </row>
    <row r="11" spans="1:8" s="175" customFormat="1" ht="54">
      <c r="A11" s="425" t="s">
        <v>89</v>
      </c>
      <c r="B11" s="403" t="s">
        <v>89</v>
      </c>
      <c r="C11" s="415">
        <v>1.5499999999999998</v>
      </c>
      <c r="D11" s="416"/>
      <c r="E11" s="416"/>
      <c r="F11" s="416">
        <v>0.1</v>
      </c>
      <c r="G11" s="417">
        <v>1.65</v>
      </c>
      <c r="H11"/>
    </row>
    <row r="12" spans="1:8" s="175" customFormat="1" ht="18.75">
      <c r="A12" s="426"/>
      <c r="B12" s="404" t="s">
        <v>90</v>
      </c>
      <c r="C12" s="418">
        <v>3.6</v>
      </c>
      <c r="D12" s="419"/>
      <c r="E12" s="419"/>
      <c r="F12" s="419"/>
      <c r="G12" s="420">
        <v>3.6</v>
      </c>
      <c r="H12"/>
    </row>
    <row r="13" spans="1:8" s="175" customFormat="1" ht="18.75">
      <c r="A13" s="426"/>
      <c r="B13" s="404" t="s">
        <v>93</v>
      </c>
      <c r="C13" s="418"/>
      <c r="D13" s="419"/>
      <c r="E13" s="419">
        <v>0.39999999999999997</v>
      </c>
      <c r="F13" s="419">
        <v>0.7</v>
      </c>
      <c r="G13" s="420">
        <v>1.0999999999999999</v>
      </c>
      <c r="H13"/>
    </row>
    <row r="14" spans="1:8" s="175" customFormat="1" ht="18.75">
      <c r="A14" s="426"/>
      <c r="B14" s="404" t="s">
        <v>96</v>
      </c>
      <c r="C14" s="418">
        <v>2.73</v>
      </c>
      <c r="D14" s="419"/>
      <c r="E14" s="419">
        <v>0.52</v>
      </c>
      <c r="F14" s="419">
        <v>0.5</v>
      </c>
      <c r="G14" s="420">
        <v>3.75</v>
      </c>
      <c r="H14"/>
    </row>
    <row r="15" spans="1:8" s="175" customFormat="1" ht="18.75">
      <c r="A15" s="426"/>
      <c r="B15" s="404" t="s">
        <v>104</v>
      </c>
      <c r="C15" s="418">
        <v>0.2</v>
      </c>
      <c r="D15" s="419">
        <v>0.25</v>
      </c>
      <c r="E15" s="419"/>
      <c r="F15" s="419"/>
      <c r="G15" s="420">
        <v>0.45</v>
      </c>
      <c r="H15"/>
    </row>
    <row r="16" spans="1:8" s="175" customFormat="1" ht="18.75">
      <c r="A16" s="426"/>
      <c r="B16" s="404" t="s">
        <v>107</v>
      </c>
      <c r="C16" s="418">
        <v>0.6000000000000001</v>
      </c>
      <c r="D16" s="419"/>
      <c r="E16" s="419"/>
      <c r="F16" s="419"/>
      <c r="G16" s="420">
        <v>0.6000000000000001</v>
      </c>
      <c r="H16"/>
    </row>
    <row r="17" spans="1:8" s="175" customFormat="1" ht="18.75">
      <c r="A17" s="426"/>
      <c r="B17" s="404" t="s">
        <v>109</v>
      </c>
      <c r="C17" s="418">
        <v>0.65</v>
      </c>
      <c r="D17" s="419"/>
      <c r="E17" s="419"/>
      <c r="F17" s="419"/>
      <c r="G17" s="420">
        <v>0.65</v>
      </c>
      <c r="H17"/>
    </row>
    <row r="18" spans="1:8" s="175" customFormat="1" ht="18.75">
      <c r="A18" s="426"/>
      <c r="B18" s="404" t="s">
        <v>110</v>
      </c>
      <c r="C18" s="418">
        <v>0.75</v>
      </c>
      <c r="D18" s="419"/>
      <c r="E18" s="419"/>
      <c r="F18" s="419"/>
      <c r="G18" s="420">
        <v>0.75</v>
      </c>
      <c r="H18"/>
    </row>
    <row r="19" spans="1:8" s="175" customFormat="1" ht="18.75">
      <c r="A19" s="426"/>
      <c r="B19" s="404" t="s">
        <v>111</v>
      </c>
      <c r="C19" s="418">
        <v>2.05</v>
      </c>
      <c r="D19" s="419">
        <v>0.67</v>
      </c>
      <c r="E19" s="419">
        <v>0.39000000000000007</v>
      </c>
      <c r="F19" s="419">
        <v>1.9350000000000003</v>
      </c>
      <c r="G19" s="420">
        <v>5.045</v>
      </c>
      <c r="H19"/>
    </row>
    <row r="20" spans="1:8" s="175" customFormat="1" ht="18.75">
      <c r="A20" s="426"/>
      <c r="B20" s="404" t="s">
        <v>147</v>
      </c>
      <c r="C20" s="418">
        <v>1.4000000000000001</v>
      </c>
      <c r="D20" s="419">
        <v>1.1</v>
      </c>
      <c r="E20" s="419">
        <v>0.9199999999999999</v>
      </c>
      <c r="F20" s="419">
        <v>1.7500000000000002</v>
      </c>
      <c r="G20" s="420">
        <v>5.17</v>
      </c>
      <c r="H20"/>
    </row>
    <row r="21" spans="1:8" s="175" customFormat="1" ht="18.75">
      <c r="A21" s="433"/>
      <c r="B21" s="405" t="s">
        <v>838</v>
      </c>
      <c r="C21" s="418">
        <v>1.45</v>
      </c>
      <c r="D21" s="419"/>
      <c r="E21" s="419">
        <v>0.3</v>
      </c>
      <c r="F21" s="419"/>
      <c r="G21" s="420">
        <v>1.75</v>
      </c>
      <c r="H21"/>
    </row>
    <row r="22" spans="1:8" s="175" customFormat="1" ht="21">
      <c r="A22" s="411" t="s">
        <v>855</v>
      </c>
      <c r="B22" s="412"/>
      <c r="C22" s="421">
        <v>14.979999999999999</v>
      </c>
      <c r="D22" s="422">
        <v>2.02</v>
      </c>
      <c r="E22" s="422">
        <v>2.53</v>
      </c>
      <c r="F22" s="422">
        <v>4.985</v>
      </c>
      <c r="G22" s="423">
        <v>24.515</v>
      </c>
      <c r="H22"/>
    </row>
    <row r="23" spans="1:8" s="175" customFormat="1" ht="36">
      <c r="A23" s="425" t="s">
        <v>151</v>
      </c>
      <c r="B23" s="409" t="s">
        <v>728</v>
      </c>
      <c r="C23" s="415">
        <v>0.9</v>
      </c>
      <c r="D23" s="416"/>
      <c r="E23" s="416">
        <v>0.08</v>
      </c>
      <c r="F23" s="416"/>
      <c r="G23" s="417">
        <v>0.98</v>
      </c>
      <c r="H23"/>
    </row>
    <row r="24" spans="1:8" s="175" customFormat="1" ht="18.75">
      <c r="A24" s="426"/>
      <c r="B24" s="404" t="s">
        <v>152</v>
      </c>
      <c r="C24" s="418">
        <v>2.9000000000000004</v>
      </c>
      <c r="D24" s="419">
        <v>0.375</v>
      </c>
      <c r="E24" s="419">
        <v>0.4</v>
      </c>
      <c r="F24" s="419">
        <v>0.5</v>
      </c>
      <c r="G24" s="420">
        <v>4.175000000000001</v>
      </c>
      <c r="H24"/>
    </row>
    <row r="25" spans="1:8" s="175" customFormat="1" ht="18.75">
      <c r="A25" s="426"/>
      <c r="B25" s="404" t="s">
        <v>155</v>
      </c>
      <c r="C25" s="418">
        <v>3.6</v>
      </c>
      <c r="D25" s="419">
        <v>0.2</v>
      </c>
      <c r="E25" s="419"/>
      <c r="F25" s="419">
        <v>0.1</v>
      </c>
      <c r="G25" s="420">
        <v>3.9000000000000004</v>
      </c>
      <c r="H25"/>
    </row>
    <row r="26" spans="1:8" s="175" customFormat="1" ht="18.75">
      <c r="A26" s="426"/>
      <c r="B26" s="404" t="s">
        <v>158</v>
      </c>
      <c r="C26" s="418">
        <v>3.4000000000000004</v>
      </c>
      <c r="D26" s="419"/>
      <c r="E26" s="419">
        <v>0.6</v>
      </c>
      <c r="F26" s="419">
        <v>1.75</v>
      </c>
      <c r="G26" s="420">
        <v>5.75</v>
      </c>
      <c r="H26"/>
    </row>
    <row r="27" spans="1:8" s="175" customFormat="1" ht="18.75">
      <c r="A27" s="426"/>
      <c r="B27" s="404" t="s">
        <v>166</v>
      </c>
      <c r="C27" s="418">
        <v>0.8</v>
      </c>
      <c r="D27" s="419">
        <v>0.3</v>
      </c>
      <c r="E27" s="419">
        <v>0.25</v>
      </c>
      <c r="F27" s="419"/>
      <c r="G27" s="420">
        <v>1.35</v>
      </c>
      <c r="H27"/>
    </row>
    <row r="28" spans="1:8" s="175" customFormat="1" ht="18.75">
      <c r="A28" s="434"/>
      <c r="B28" s="404" t="s">
        <v>167</v>
      </c>
      <c r="C28" s="418">
        <v>3</v>
      </c>
      <c r="D28" s="419">
        <v>0.6799999999999999</v>
      </c>
      <c r="E28" s="419">
        <v>0.36</v>
      </c>
      <c r="F28" s="419">
        <v>4.000000000000001</v>
      </c>
      <c r="G28" s="420">
        <v>8.040000000000001</v>
      </c>
      <c r="H28"/>
    </row>
    <row r="29" spans="1:8" s="175" customFormat="1" ht="18.75">
      <c r="A29" s="406" t="s">
        <v>857</v>
      </c>
      <c r="B29" s="407"/>
      <c r="C29" s="421">
        <v>14.600000000000001</v>
      </c>
      <c r="D29" s="422">
        <v>1.555</v>
      </c>
      <c r="E29" s="422">
        <v>1.69</v>
      </c>
      <c r="F29" s="422">
        <v>6.350000000000001</v>
      </c>
      <c r="G29" s="423">
        <v>24.195</v>
      </c>
      <c r="H29"/>
    </row>
    <row r="30" spans="1:8" s="175" customFormat="1" ht="36">
      <c r="A30" s="425" t="s">
        <v>174</v>
      </c>
      <c r="B30" s="403" t="s">
        <v>209</v>
      </c>
      <c r="C30" s="415">
        <v>0.3</v>
      </c>
      <c r="D30" s="416">
        <v>0.2</v>
      </c>
      <c r="E30" s="416">
        <v>0.30000000000000004</v>
      </c>
      <c r="F30" s="416">
        <v>0.55</v>
      </c>
      <c r="G30" s="417">
        <v>1.35</v>
      </c>
      <c r="H30"/>
    </row>
    <row r="31" spans="1:8" s="175" customFormat="1" ht="18.75">
      <c r="A31" s="435"/>
      <c r="B31" s="404" t="s">
        <v>180</v>
      </c>
      <c r="C31" s="418"/>
      <c r="D31" s="419">
        <v>1.15</v>
      </c>
      <c r="E31" s="419">
        <v>1.4</v>
      </c>
      <c r="F31" s="419">
        <v>6.800000000000002</v>
      </c>
      <c r="G31" s="420">
        <v>9.350000000000001</v>
      </c>
      <c r="H31"/>
    </row>
    <row r="32" spans="1:8" s="175" customFormat="1" ht="18.75">
      <c r="A32" s="406" t="s">
        <v>856</v>
      </c>
      <c r="B32" s="407"/>
      <c r="C32" s="421">
        <v>0.3</v>
      </c>
      <c r="D32" s="422">
        <v>1.3499999999999999</v>
      </c>
      <c r="E32" s="422">
        <v>1.7</v>
      </c>
      <c r="F32" s="422">
        <v>7.350000000000001</v>
      </c>
      <c r="G32" s="423">
        <v>10.700000000000001</v>
      </c>
      <c r="H32"/>
    </row>
    <row r="33" spans="1:8" s="175" customFormat="1" ht="54">
      <c r="A33" s="425" t="s">
        <v>187</v>
      </c>
      <c r="B33" s="402" t="s">
        <v>188</v>
      </c>
      <c r="C33" s="415">
        <v>1.275</v>
      </c>
      <c r="D33" s="416">
        <v>0.7</v>
      </c>
      <c r="E33" s="416">
        <v>2.4499999999999993</v>
      </c>
      <c r="F33" s="416">
        <v>3.2499999999999996</v>
      </c>
      <c r="G33" s="417">
        <v>7.674999999999999</v>
      </c>
      <c r="H33"/>
    </row>
    <row r="34" spans="1:8" s="175" customFormat="1" ht="37.5">
      <c r="A34" s="426"/>
      <c r="B34" s="410" t="s">
        <v>196</v>
      </c>
      <c r="C34" s="418">
        <v>0.5</v>
      </c>
      <c r="D34" s="419">
        <v>2.1250000000000004</v>
      </c>
      <c r="E34" s="419">
        <v>4.1</v>
      </c>
      <c r="F34" s="419">
        <v>8.1</v>
      </c>
      <c r="G34" s="420">
        <v>14.825</v>
      </c>
      <c r="H34"/>
    </row>
    <row r="35" spans="1:8" s="175" customFormat="1" ht="18.75">
      <c r="A35" s="426"/>
      <c r="B35" s="410" t="s">
        <v>203</v>
      </c>
      <c r="C35" s="418"/>
      <c r="D35" s="419"/>
      <c r="E35" s="419">
        <v>0.1</v>
      </c>
      <c r="F35" s="419">
        <v>2.3000000000000003</v>
      </c>
      <c r="G35" s="420">
        <v>2.4000000000000004</v>
      </c>
      <c r="H35"/>
    </row>
    <row r="36" spans="1:8" s="175" customFormat="1" ht="18">
      <c r="A36" s="436"/>
      <c r="B36" s="410" t="s">
        <v>207</v>
      </c>
      <c r="C36" s="418"/>
      <c r="D36" s="419">
        <v>0.2</v>
      </c>
      <c r="E36" s="419">
        <v>0.08</v>
      </c>
      <c r="F36" s="419"/>
      <c r="G36" s="420">
        <v>0.28</v>
      </c>
      <c r="H36"/>
    </row>
    <row r="37" spans="1:8" s="175" customFormat="1" ht="18">
      <c r="A37" s="406" t="s">
        <v>858</v>
      </c>
      <c r="B37" s="407"/>
      <c r="C37" s="421">
        <v>1.775</v>
      </c>
      <c r="D37" s="422">
        <v>3.0250000000000004</v>
      </c>
      <c r="E37" s="422">
        <v>6.729999999999999</v>
      </c>
      <c r="F37" s="422">
        <v>13.65</v>
      </c>
      <c r="G37" s="423">
        <v>25.18</v>
      </c>
      <c r="H37"/>
    </row>
    <row r="38" spans="1:7" s="175" customFormat="1" ht="18">
      <c r="A38" s="438" t="s">
        <v>9</v>
      </c>
      <c r="B38" s="439"/>
      <c r="C38" s="441">
        <v>36.934999999999995</v>
      </c>
      <c r="D38" s="437">
        <v>9</v>
      </c>
      <c r="E38" s="440">
        <v>16.479999999999997</v>
      </c>
      <c r="F38" s="440">
        <v>37.685</v>
      </c>
      <c r="G38" s="500">
        <v>100.10000000000002</v>
      </c>
    </row>
    <row r="39" spans="1:7" s="175" customFormat="1" ht="18">
      <c r="A39" s="177"/>
      <c r="B39" s="177"/>
      <c r="C39" s="177"/>
      <c r="D39" s="177"/>
      <c r="E39" s="177"/>
      <c r="F39" s="177"/>
      <c r="G39" s="177"/>
    </row>
    <row r="40" spans="1:7" s="175" customFormat="1" ht="18">
      <c r="A40" s="177"/>
      <c r="B40" s="177"/>
      <c r="C40" s="177"/>
      <c r="D40" s="177"/>
      <c r="E40" s="177"/>
      <c r="F40" s="177"/>
      <c r="G40" s="177"/>
    </row>
    <row r="41" spans="1:7" s="175" customFormat="1" ht="18">
      <c r="A41" s="177"/>
      <c r="B41" s="177"/>
      <c r="C41" s="177"/>
      <c r="D41" s="177"/>
      <c r="E41" s="177"/>
      <c r="F41" s="177"/>
      <c r="G41" s="177"/>
    </row>
    <row r="42" spans="1:7" s="175" customFormat="1" ht="18">
      <c r="A42" s="177"/>
      <c r="B42" s="177"/>
      <c r="C42" s="177"/>
      <c r="D42" s="177"/>
      <c r="E42" s="177"/>
      <c r="F42" s="177"/>
      <c r="G42" s="177"/>
    </row>
    <row r="43" spans="1:7" s="175" customFormat="1" ht="18">
      <c r="A43" s="177"/>
      <c r="B43" s="177"/>
      <c r="C43" s="177"/>
      <c r="D43" s="177"/>
      <c r="E43" s="177"/>
      <c r="F43" s="177"/>
      <c r="G43" s="177"/>
    </row>
  </sheetData>
  <sheetProtection/>
  <printOptions horizontalCentered="1"/>
  <pageMargins left="0.7" right="0.7" top="0.75" bottom="0.75" header="0.3" footer="0.3"/>
  <pageSetup fitToHeight="1" fitToWidth="1" horizontalDpi="600" verticalDpi="600" orientation="landscape" scale="50" r:id="rId2"/>
  <headerFooter>
    <oddHeader>&amp;C&amp;"Arial,Bold"&amp;14&amp;F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7"/>
  <sheetViews>
    <sheetView zoomScale="80" zoomScaleNormal="80" zoomScaleSheetLayoutView="70" zoomScalePageLayoutView="0" workbookViewId="0" topLeftCell="A1">
      <pane xSplit="3" ySplit="4" topLeftCell="D100" activePane="bottomRight" state="frozen"/>
      <selection pane="topLeft" activeCell="A1" sqref="A1"/>
      <selection pane="topRight" activeCell="D1" sqref="D1"/>
      <selection pane="bottomLeft" activeCell="A5" sqref="A5"/>
      <selection pane="bottomRight" activeCell="G14" sqref="G14"/>
    </sheetView>
  </sheetViews>
  <sheetFormatPr defaultColWidth="9.140625" defaultRowHeight="12.75"/>
  <cols>
    <col min="1" max="1" width="40.00390625" style="176" customWidth="1"/>
    <col min="2" max="2" width="28.7109375" style="177" bestFit="1" customWidth="1"/>
    <col min="3" max="3" width="35.28125" style="177" hidden="1" customWidth="1"/>
    <col min="4" max="4" width="21.421875" style="177" hidden="1" customWidth="1"/>
    <col min="5" max="5" width="15.28125" style="177" hidden="1" customWidth="1"/>
    <col min="6" max="6" width="19.421875" style="176" hidden="1" customWidth="1"/>
    <col min="7" max="7" width="14.140625" style="176" bestFit="1" customWidth="1"/>
    <col min="8" max="8" width="11.8515625" style="178" bestFit="1" customWidth="1"/>
    <col min="9" max="9" width="14.00390625" style="178" bestFit="1" customWidth="1"/>
    <col min="10" max="10" width="23.140625" style="0" bestFit="1" customWidth="1"/>
    <col min="11" max="12" width="13.57421875" style="0" bestFit="1" customWidth="1"/>
    <col min="13" max="13" width="9.421875" style="0" customWidth="1"/>
    <col min="14" max="15" width="9.421875" style="0" bestFit="1" customWidth="1"/>
    <col min="16" max="16" width="12.57421875" style="0" bestFit="1" customWidth="1"/>
    <col min="17" max="20" width="12.28125" style="0" bestFit="1" customWidth="1"/>
    <col min="21" max="21" width="12.57421875" style="0" bestFit="1" customWidth="1"/>
    <col min="22" max="22" width="8.140625" style="0" customWidth="1"/>
  </cols>
  <sheetData>
    <row r="1" spans="1:2" ht="18">
      <c r="A1" s="450" t="s">
        <v>8</v>
      </c>
      <c r="B1" s="449" t="s">
        <v>343</v>
      </c>
    </row>
    <row r="2" spans="1:2" ht="18">
      <c r="A2" s="452" t="s">
        <v>4</v>
      </c>
      <c r="B2" s="453" t="s">
        <v>343</v>
      </c>
    </row>
    <row r="4" spans="1:11" ht="18">
      <c r="A4" s="451" t="s">
        <v>231</v>
      </c>
      <c r="B4" s="448"/>
      <c r="C4" s="413" t="s">
        <v>262</v>
      </c>
      <c r="D4" s="454" t="s">
        <v>6</v>
      </c>
      <c r="E4" s="455"/>
      <c r="F4" s="455"/>
      <c r="G4" s="455"/>
      <c r="H4" s="455"/>
      <c r="I4" s="455"/>
      <c r="J4" s="455"/>
      <c r="K4" s="456"/>
    </row>
    <row r="5" spans="1:22" s="175" customFormat="1" ht="39" customHeight="1" thickBot="1">
      <c r="A5" s="457"/>
      <c r="B5" s="458"/>
      <c r="C5" s="459" t="s">
        <v>208</v>
      </c>
      <c r="D5" s="468" t="s">
        <v>664</v>
      </c>
      <c r="E5" s="459" t="s">
        <v>260</v>
      </c>
      <c r="F5" s="468" t="s">
        <v>411</v>
      </c>
      <c r="G5" s="459" t="s">
        <v>342</v>
      </c>
      <c r="H5" s="468" t="s">
        <v>410</v>
      </c>
      <c r="I5" s="459" t="s">
        <v>341</v>
      </c>
      <c r="J5" s="468" t="s">
        <v>390</v>
      </c>
      <c r="K5" s="414" t="s">
        <v>9</v>
      </c>
      <c r="L5"/>
      <c r="M5"/>
      <c r="N5"/>
      <c r="O5"/>
      <c r="P5"/>
      <c r="Q5"/>
      <c r="R5"/>
      <c r="S5"/>
      <c r="T5"/>
      <c r="U5"/>
      <c r="V5"/>
    </row>
    <row r="6" spans="1:22" s="175" customFormat="1" ht="21.75" customHeight="1">
      <c r="A6" s="460" t="s">
        <v>5</v>
      </c>
      <c r="B6" s="461" t="s">
        <v>7</v>
      </c>
      <c r="C6" s="462" t="s">
        <v>737</v>
      </c>
      <c r="D6" s="471"/>
      <c r="E6" s="472" t="s">
        <v>79</v>
      </c>
      <c r="F6" s="471"/>
      <c r="G6" s="472" t="s">
        <v>79</v>
      </c>
      <c r="H6" s="471"/>
      <c r="I6" s="472" t="s">
        <v>79</v>
      </c>
      <c r="J6" s="471"/>
      <c r="K6" s="463"/>
      <c r="L6"/>
      <c r="M6"/>
      <c r="N6"/>
      <c r="O6"/>
      <c r="P6"/>
      <c r="Q6"/>
      <c r="R6"/>
      <c r="S6"/>
      <c r="T6"/>
      <c r="U6"/>
      <c r="V6"/>
    </row>
    <row r="7" spans="1:22" s="175" customFormat="1" ht="18">
      <c r="A7" s="462" t="s">
        <v>265</v>
      </c>
      <c r="B7" s="462" t="s">
        <v>268</v>
      </c>
      <c r="C7" s="442"/>
      <c r="D7" s="469"/>
      <c r="E7" s="442"/>
      <c r="F7" s="469"/>
      <c r="G7" s="442"/>
      <c r="H7" s="469"/>
      <c r="I7" s="442">
        <v>0.5</v>
      </c>
      <c r="J7" s="469">
        <v>0.5</v>
      </c>
      <c r="K7" s="443">
        <v>0.5</v>
      </c>
      <c r="L7"/>
      <c r="M7"/>
      <c r="N7"/>
      <c r="O7"/>
      <c r="P7"/>
      <c r="Q7"/>
      <c r="R7"/>
      <c r="S7"/>
      <c r="T7"/>
      <c r="U7"/>
      <c r="V7"/>
    </row>
    <row r="8" spans="1:22" s="175" customFormat="1" ht="18">
      <c r="A8" s="473" t="s">
        <v>391</v>
      </c>
      <c r="B8" s="474"/>
      <c r="C8" s="475"/>
      <c r="D8" s="408"/>
      <c r="E8" s="475"/>
      <c r="F8" s="408"/>
      <c r="G8" s="475"/>
      <c r="H8" s="408"/>
      <c r="I8" s="475">
        <v>0.5</v>
      </c>
      <c r="J8" s="408">
        <v>0.5</v>
      </c>
      <c r="K8" s="476">
        <v>0.5</v>
      </c>
      <c r="L8"/>
      <c r="M8"/>
      <c r="N8"/>
      <c r="O8"/>
      <c r="P8"/>
      <c r="Q8"/>
      <c r="R8"/>
      <c r="S8"/>
      <c r="T8"/>
      <c r="U8"/>
      <c r="V8"/>
    </row>
    <row r="9" spans="1:22" s="175" customFormat="1" ht="18">
      <c r="A9" s="462" t="s">
        <v>172</v>
      </c>
      <c r="B9" s="462" t="s">
        <v>224</v>
      </c>
      <c r="C9" s="442"/>
      <c r="D9" s="469"/>
      <c r="E9" s="442"/>
      <c r="F9" s="469"/>
      <c r="G9" s="442"/>
      <c r="H9" s="469"/>
      <c r="I9" s="442">
        <v>0.35</v>
      </c>
      <c r="J9" s="469">
        <v>0.35</v>
      </c>
      <c r="K9" s="443">
        <v>0.35</v>
      </c>
      <c r="L9"/>
      <c r="M9"/>
      <c r="N9"/>
      <c r="O9"/>
      <c r="P9"/>
      <c r="Q9"/>
      <c r="R9"/>
      <c r="S9"/>
      <c r="T9"/>
      <c r="U9"/>
      <c r="V9"/>
    </row>
    <row r="10" spans="1:22" s="175" customFormat="1" ht="18">
      <c r="A10" s="464"/>
      <c r="B10" s="465" t="s">
        <v>422</v>
      </c>
      <c r="C10" s="444"/>
      <c r="D10" s="470"/>
      <c r="E10" s="444"/>
      <c r="F10" s="470"/>
      <c r="G10" s="444"/>
      <c r="H10" s="470"/>
      <c r="I10" s="444">
        <v>0.45</v>
      </c>
      <c r="J10" s="470">
        <v>0.45</v>
      </c>
      <c r="K10" s="445">
        <v>0.45</v>
      </c>
      <c r="L10"/>
      <c r="M10"/>
      <c r="N10"/>
      <c r="O10"/>
      <c r="P10"/>
      <c r="Q10"/>
      <c r="R10"/>
      <c r="S10"/>
      <c r="T10"/>
      <c r="U10"/>
      <c r="V10"/>
    </row>
    <row r="11" spans="1:22" s="175" customFormat="1" ht="18">
      <c r="A11" s="473" t="s">
        <v>392</v>
      </c>
      <c r="B11" s="474"/>
      <c r="C11" s="475"/>
      <c r="D11" s="408"/>
      <c r="E11" s="475"/>
      <c r="F11" s="408"/>
      <c r="G11" s="475"/>
      <c r="H11" s="408"/>
      <c r="I11" s="475">
        <v>0.8</v>
      </c>
      <c r="J11" s="408">
        <v>0.8</v>
      </c>
      <c r="K11" s="476">
        <v>0.8</v>
      </c>
      <c r="L11"/>
      <c r="M11"/>
      <c r="N11"/>
      <c r="O11"/>
      <c r="P11"/>
      <c r="Q11"/>
      <c r="R11"/>
      <c r="S11"/>
      <c r="T11"/>
      <c r="U11"/>
      <c r="V11"/>
    </row>
    <row r="12" spans="1:22" s="175" customFormat="1" ht="18">
      <c r="A12" s="462" t="s">
        <v>63</v>
      </c>
      <c r="B12" s="462" t="s">
        <v>273</v>
      </c>
      <c r="C12" s="442"/>
      <c r="D12" s="469"/>
      <c r="E12" s="442"/>
      <c r="F12" s="469"/>
      <c r="G12" s="442"/>
      <c r="H12" s="469"/>
      <c r="I12" s="442">
        <v>0.1</v>
      </c>
      <c r="J12" s="469">
        <v>0.1</v>
      </c>
      <c r="K12" s="443">
        <v>0.1</v>
      </c>
      <c r="L12"/>
      <c r="M12"/>
      <c r="N12"/>
      <c r="O12"/>
      <c r="P12"/>
      <c r="Q12"/>
      <c r="R12"/>
      <c r="S12"/>
      <c r="T12"/>
      <c r="U12"/>
      <c r="V12"/>
    </row>
    <row r="13" spans="1:22" s="175" customFormat="1" ht="18">
      <c r="A13" s="464"/>
      <c r="B13" s="465" t="s">
        <v>509</v>
      </c>
      <c r="C13" s="444"/>
      <c r="D13" s="470"/>
      <c r="E13" s="444"/>
      <c r="F13" s="470"/>
      <c r="G13" s="444"/>
      <c r="H13" s="470"/>
      <c r="I13" s="444">
        <v>0.03</v>
      </c>
      <c r="J13" s="470">
        <v>0.03</v>
      </c>
      <c r="K13" s="445">
        <v>0.03</v>
      </c>
      <c r="L13"/>
      <c r="M13"/>
      <c r="N13"/>
      <c r="O13"/>
      <c r="P13"/>
      <c r="Q13"/>
      <c r="R13"/>
      <c r="S13"/>
      <c r="T13"/>
      <c r="U13"/>
      <c r="V13"/>
    </row>
    <row r="14" spans="1:22" s="175" customFormat="1" ht="18">
      <c r="A14" s="464"/>
      <c r="B14" s="465" t="s">
        <v>510</v>
      </c>
      <c r="C14" s="444"/>
      <c r="D14" s="470"/>
      <c r="E14" s="444"/>
      <c r="F14" s="470"/>
      <c r="G14" s="444"/>
      <c r="H14" s="470"/>
      <c r="I14" s="444">
        <v>0.1</v>
      </c>
      <c r="J14" s="470">
        <v>0.1</v>
      </c>
      <c r="K14" s="445">
        <v>0.1</v>
      </c>
      <c r="L14"/>
      <c r="M14"/>
      <c r="N14"/>
      <c r="O14"/>
      <c r="P14"/>
      <c r="Q14"/>
      <c r="R14"/>
      <c r="S14"/>
      <c r="T14"/>
      <c r="U14"/>
      <c r="V14"/>
    </row>
    <row r="15" spans="1:22" s="175" customFormat="1" ht="18">
      <c r="A15" s="473" t="s">
        <v>393</v>
      </c>
      <c r="B15" s="474"/>
      <c r="C15" s="475"/>
      <c r="D15" s="408"/>
      <c r="E15" s="475"/>
      <c r="F15" s="408"/>
      <c r="G15" s="475"/>
      <c r="H15" s="408"/>
      <c r="I15" s="475">
        <v>0.23</v>
      </c>
      <c r="J15" s="408">
        <v>0.23</v>
      </c>
      <c r="K15" s="476">
        <v>0.23</v>
      </c>
      <c r="L15"/>
      <c r="M15"/>
      <c r="N15"/>
      <c r="O15"/>
      <c r="P15"/>
      <c r="Q15"/>
      <c r="R15"/>
      <c r="S15"/>
      <c r="T15"/>
      <c r="U15"/>
      <c r="V15"/>
    </row>
    <row r="16" spans="1:22" s="175" customFormat="1" ht="18">
      <c r="A16" s="462" t="s">
        <v>130</v>
      </c>
      <c r="B16" s="462" t="s">
        <v>790</v>
      </c>
      <c r="C16" s="442"/>
      <c r="D16" s="469"/>
      <c r="E16" s="442"/>
      <c r="F16" s="469"/>
      <c r="G16" s="442"/>
      <c r="H16" s="469"/>
      <c r="I16" s="442">
        <v>0.23</v>
      </c>
      <c r="J16" s="469">
        <v>0.23</v>
      </c>
      <c r="K16" s="443">
        <v>0.23</v>
      </c>
      <c r="L16"/>
      <c r="M16"/>
      <c r="N16"/>
      <c r="O16"/>
      <c r="P16"/>
      <c r="Q16"/>
      <c r="R16"/>
      <c r="S16"/>
      <c r="T16"/>
      <c r="U16"/>
      <c r="V16"/>
    </row>
    <row r="17" spans="1:22" s="175" customFormat="1" ht="18">
      <c r="A17" s="473" t="s">
        <v>394</v>
      </c>
      <c r="B17" s="474"/>
      <c r="C17" s="475"/>
      <c r="D17" s="408"/>
      <c r="E17" s="475"/>
      <c r="F17" s="408"/>
      <c r="G17" s="475"/>
      <c r="H17" s="408"/>
      <c r="I17" s="475">
        <v>0.23</v>
      </c>
      <c r="J17" s="408">
        <v>0.23</v>
      </c>
      <c r="K17" s="476">
        <v>0.23</v>
      </c>
      <c r="L17"/>
      <c r="M17"/>
      <c r="N17"/>
      <c r="O17"/>
      <c r="P17"/>
      <c r="Q17"/>
      <c r="R17"/>
      <c r="S17"/>
      <c r="T17"/>
      <c r="U17"/>
      <c r="V17"/>
    </row>
    <row r="18" spans="1:22" s="175" customFormat="1" ht="18">
      <c r="A18" s="462" t="s">
        <v>46</v>
      </c>
      <c r="B18" s="462" t="s">
        <v>132</v>
      </c>
      <c r="C18" s="442"/>
      <c r="D18" s="469"/>
      <c r="E18" s="442"/>
      <c r="F18" s="469"/>
      <c r="G18" s="442"/>
      <c r="H18" s="469"/>
      <c r="I18" s="442">
        <v>0.27</v>
      </c>
      <c r="J18" s="469">
        <v>0.27</v>
      </c>
      <c r="K18" s="443">
        <v>0.27</v>
      </c>
      <c r="L18"/>
      <c r="M18"/>
      <c r="N18"/>
      <c r="O18"/>
      <c r="P18"/>
      <c r="Q18"/>
      <c r="R18"/>
      <c r="S18"/>
      <c r="T18"/>
      <c r="U18"/>
      <c r="V18"/>
    </row>
    <row r="19" spans="1:22" s="175" customFormat="1" ht="18">
      <c r="A19" s="464"/>
      <c r="B19" s="465" t="s">
        <v>319</v>
      </c>
      <c r="C19" s="444"/>
      <c r="D19" s="470"/>
      <c r="E19" s="444"/>
      <c r="F19" s="470"/>
      <c r="G19" s="444"/>
      <c r="H19" s="470"/>
      <c r="I19" s="444">
        <v>0.3</v>
      </c>
      <c r="J19" s="470">
        <v>0.3</v>
      </c>
      <c r="K19" s="445">
        <v>0.3</v>
      </c>
      <c r="L19"/>
      <c r="M19"/>
      <c r="N19"/>
      <c r="O19"/>
      <c r="P19"/>
      <c r="Q19"/>
      <c r="R19"/>
      <c r="S19"/>
      <c r="T19"/>
      <c r="U19"/>
      <c r="V19"/>
    </row>
    <row r="20" spans="1:22" s="175" customFormat="1" ht="18">
      <c r="A20" s="464"/>
      <c r="B20" s="465" t="s">
        <v>454</v>
      </c>
      <c r="C20" s="444"/>
      <c r="D20" s="470"/>
      <c r="E20" s="444"/>
      <c r="F20" s="470"/>
      <c r="G20" s="444"/>
      <c r="H20" s="470"/>
      <c r="I20" s="444">
        <v>0.1</v>
      </c>
      <c r="J20" s="470">
        <v>0.1</v>
      </c>
      <c r="K20" s="445">
        <v>0.1</v>
      </c>
      <c r="L20"/>
      <c r="M20"/>
      <c r="N20"/>
      <c r="O20"/>
      <c r="P20"/>
      <c r="Q20"/>
      <c r="R20"/>
      <c r="S20"/>
      <c r="T20"/>
      <c r="U20"/>
      <c r="V20"/>
    </row>
    <row r="21" spans="1:22" s="175" customFormat="1" ht="18">
      <c r="A21" s="464"/>
      <c r="B21" s="465" t="s">
        <v>477</v>
      </c>
      <c r="C21" s="444"/>
      <c r="D21" s="470"/>
      <c r="E21" s="444"/>
      <c r="F21" s="470"/>
      <c r="G21" s="444"/>
      <c r="H21" s="470"/>
      <c r="I21" s="444">
        <v>0.2</v>
      </c>
      <c r="J21" s="470">
        <v>0.2</v>
      </c>
      <c r="K21" s="445">
        <v>0.2</v>
      </c>
      <c r="L21"/>
      <c r="M21"/>
      <c r="N21"/>
      <c r="O21"/>
      <c r="P21"/>
      <c r="Q21"/>
      <c r="R21"/>
      <c r="S21"/>
      <c r="T21"/>
      <c r="U21"/>
      <c r="V21"/>
    </row>
    <row r="22" spans="1:22" s="175" customFormat="1" ht="18">
      <c r="A22" s="464"/>
      <c r="B22" s="465" t="s">
        <v>451</v>
      </c>
      <c r="C22" s="444"/>
      <c r="D22" s="470"/>
      <c r="E22" s="444"/>
      <c r="F22" s="470"/>
      <c r="G22" s="444"/>
      <c r="H22" s="470"/>
      <c r="I22" s="444">
        <v>0.1</v>
      </c>
      <c r="J22" s="470">
        <v>0.1</v>
      </c>
      <c r="K22" s="445">
        <v>0.1</v>
      </c>
      <c r="L22"/>
      <c r="M22"/>
      <c r="N22"/>
      <c r="O22"/>
      <c r="P22"/>
      <c r="Q22"/>
      <c r="R22"/>
      <c r="S22"/>
      <c r="T22"/>
      <c r="U22"/>
      <c r="V22"/>
    </row>
    <row r="23" spans="1:22" s="175" customFormat="1" ht="18">
      <c r="A23" s="464"/>
      <c r="B23" s="465" t="s">
        <v>544</v>
      </c>
      <c r="C23" s="444"/>
      <c r="D23" s="470"/>
      <c r="E23" s="444"/>
      <c r="F23" s="470"/>
      <c r="G23" s="444"/>
      <c r="H23" s="470"/>
      <c r="I23" s="444">
        <v>0.1</v>
      </c>
      <c r="J23" s="470">
        <v>0.1</v>
      </c>
      <c r="K23" s="445">
        <v>0.1</v>
      </c>
      <c r="L23"/>
      <c r="M23"/>
      <c r="N23"/>
      <c r="O23"/>
      <c r="P23"/>
      <c r="Q23"/>
      <c r="R23"/>
      <c r="S23"/>
      <c r="T23"/>
      <c r="U23"/>
      <c r="V23"/>
    </row>
    <row r="24" spans="1:22" s="175" customFormat="1" ht="18">
      <c r="A24" s="464"/>
      <c r="B24" s="465" t="s">
        <v>546</v>
      </c>
      <c r="C24" s="444"/>
      <c r="D24" s="470"/>
      <c r="E24" s="444"/>
      <c r="F24" s="470"/>
      <c r="G24" s="444"/>
      <c r="H24" s="470"/>
      <c r="I24" s="444">
        <v>0.3</v>
      </c>
      <c r="J24" s="470">
        <v>0.3</v>
      </c>
      <c r="K24" s="445">
        <v>0.3</v>
      </c>
      <c r="L24"/>
      <c r="M24"/>
      <c r="N24"/>
      <c r="O24"/>
      <c r="P24"/>
      <c r="Q24"/>
      <c r="R24"/>
      <c r="S24"/>
      <c r="T24"/>
      <c r="U24"/>
      <c r="V24"/>
    </row>
    <row r="25" spans="1:22" s="175" customFormat="1" ht="18">
      <c r="A25" s="473" t="s">
        <v>395</v>
      </c>
      <c r="B25" s="474"/>
      <c r="C25" s="475"/>
      <c r="D25" s="408"/>
      <c r="E25" s="475"/>
      <c r="F25" s="408"/>
      <c r="G25" s="475"/>
      <c r="H25" s="408"/>
      <c r="I25" s="475">
        <v>1.37</v>
      </c>
      <c r="J25" s="408">
        <v>1.37</v>
      </c>
      <c r="K25" s="476">
        <v>1.37</v>
      </c>
      <c r="L25"/>
      <c r="M25"/>
      <c r="N25"/>
      <c r="O25"/>
      <c r="P25"/>
      <c r="Q25"/>
      <c r="R25"/>
      <c r="S25"/>
      <c r="T25"/>
      <c r="U25"/>
      <c r="V25"/>
    </row>
    <row r="26" spans="1:22" s="175" customFormat="1" ht="18">
      <c r="A26" s="462" t="s">
        <v>283</v>
      </c>
      <c r="B26" s="462" t="s">
        <v>282</v>
      </c>
      <c r="C26" s="442"/>
      <c r="D26" s="469"/>
      <c r="E26" s="442"/>
      <c r="F26" s="469"/>
      <c r="G26" s="442"/>
      <c r="H26" s="469"/>
      <c r="I26" s="442">
        <v>0.4</v>
      </c>
      <c r="J26" s="469">
        <v>0.4</v>
      </c>
      <c r="K26" s="443">
        <v>0.4</v>
      </c>
      <c r="L26"/>
      <c r="M26"/>
      <c r="N26"/>
      <c r="O26"/>
      <c r="P26"/>
      <c r="Q26"/>
      <c r="R26"/>
      <c r="S26"/>
      <c r="T26"/>
      <c r="U26"/>
      <c r="V26"/>
    </row>
    <row r="27" spans="1:22" s="175" customFormat="1" ht="18">
      <c r="A27" s="464"/>
      <c r="B27" s="465" t="s">
        <v>804</v>
      </c>
      <c r="C27" s="444"/>
      <c r="D27" s="470"/>
      <c r="E27" s="444"/>
      <c r="F27" s="470"/>
      <c r="G27" s="444"/>
      <c r="H27" s="470"/>
      <c r="I27" s="444">
        <v>0.6</v>
      </c>
      <c r="J27" s="470">
        <v>0.6</v>
      </c>
      <c r="K27" s="445">
        <v>0.6</v>
      </c>
      <c r="L27"/>
      <c r="M27"/>
      <c r="N27"/>
      <c r="O27"/>
      <c r="P27"/>
      <c r="Q27"/>
      <c r="R27"/>
      <c r="S27"/>
      <c r="T27"/>
      <c r="U27"/>
      <c r="V27"/>
    </row>
    <row r="28" spans="1:22" s="175" customFormat="1" ht="18">
      <c r="A28" s="464"/>
      <c r="B28" s="465" t="s">
        <v>805</v>
      </c>
      <c r="C28" s="444"/>
      <c r="D28" s="470"/>
      <c r="E28" s="444"/>
      <c r="F28" s="470"/>
      <c r="G28" s="444"/>
      <c r="H28" s="470"/>
      <c r="I28" s="444">
        <v>0.6</v>
      </c>
      <c r="J28" s="470">
        <v>0.6</v>
      </c>
      <c r="K28" s="445">
        <v>0.6</v>
      </c>
      <c r="L28"/>
      <c r="M28"/>
      <c r="N28"/>
      <c r="O28"/>
      <c r="P28"/>
      <c r="Q28"/>
      <c r="R28"/>
      <c r="S28"/>
      <c r="T28"/>
      <c r="U28"/>
      <c r="V28"/>
    </row>
    <row r="29" spans="1:22" s="175" customFormat="1" ht="18">
      <c r="A29" s="473" t="s">
        <v>396</v>
      </c>
      <c r="B29" s="474"/>
      <c r="C29" s="475"/>
      <c r="D29" s="408"/>
      <c r="E29" s="475"/>
      <c r="F29" s="408"/>
      <c r="G29" s="475"/>
      <c r="H29" s="408"/>
      <c r="I29" s="475">
        <v>1.6</v>
      </c>
      <c r="J29" s="408">
        <v>1.6</v>
      </c>
      <c r="K29" s="476">
        <v>1.6</v>
      </c>
      <c r="L29"/>
      <c r="M29"/>
      <c r="N29"/>
      <c r="O29"/>
      <c r="P29"/>
      <c r="Q29"/>
      <c r="R29"/>
      <c r="S29"/>
      <c r="T29"/>
      <c r="U29"/>
      <c r="V29"/>
    </row>
    <row r="30" spans="1:22" s="175" customFormat="1" ht="24.75" customHeight="1">
      <c r="A30" s="462" t="s">
        <v>133</v>
      </c>
      <c r="B30" s="462" t="s">
        <v>134</v>
      </c>
      <c r="C30" s="442"/>
      <c r="D30" s="469"/>
      <c r="E30" s="442"/>
      <c r="F30" s="469"/>
      <c r="G30" s="442"/>
      <c r="H30" s="469"/>
      <c r="I30" s="442">
        <v>0.03</v>
      </c>
      <c r="J30" s="469">
        <v>0.03</v>
      </c>
      <c r="K30" s="443">
        <v>0.03</v>
      </c>
      <c r="L30"/>
      <c r="M30"/>
      <c r="N30"/>
      <c r="O30"/>
      <c r="P30"/>
      <c r="Q30"/>
      <c r="R30"/>
      <c r="S30"/>
      <c r="T30"/>
      <c r="U30"/>
      <c r="V30"/>
    </row>
    <row r="31" spans="1:22" s="175" customFormat="1" ht="24.75" customHeight="1">
      <c r="A31" s="464"/>
      <c r="B31" s="465" t="s">
        <v>630</v>
      </c>
      <c r="C31" s="444"/>
      <c r="D31" s="470"/>
      <c r="E31" s="444"/>
      <c r="F31" s="470"/>
      <c r="G31" s="444"/>
      <c r="H31" s="470"/>
      <c r="I31" s="444">
        <v>0.3</v>
      </c>
      <c r="J31" s="470">
        <v>0.3</v>
      </c>
      <c r="K31" s="445">
        <v>0.3</v>
      </c>
      <c r="L31"/>
      <c r="M31"/>
      <c r="N31"/>
      <c r="O31"/>
      <c r="P31"/>
      <c r="Q31"/>
      <c r="R31"/>
      <c r="S31"/>
      <c r="T31"/>
      <c r="U31"/>
      <c r="V31"/>
    </row>
    <row r="32" spans="1:22" s="175" customFormat="1" ht="18">
      <c r="A32" s="464"/>
      <c r="B32" s="465" t="s">
        <v>632</v>
      </c>
      <c r="C32" s="444"/>
      <c r="D32" s="470"/>
      <c r="E32" s="444"/>
      <c r="F32" s="470"/>
      <c r="G32" s="444"/>
      <c r="H32" s="470"/>
      <c r="I32" s="444">
        <v>0.2</v>
      </c>
      <c r="J32" s="470">
        <v>0.2</v>
      </c>
      <c r="K32" s="445">
        <v>0.2</v>
      </c>
      <c r="L32"/>
      <c r="M32"/>
      <c r="N32"/>
      <c r="O32"/>
      <c r="P32"/>
      <c r="Q32"/>
      <c r="R32"/>
      <c r="S32"/>
      <c r="T32"/>
      <c r="U32"/>
      <c r="V32"/>
    </row>
    <row r="33" spans="1:22" s="175" customFormat="1" ht="18">
      <c r="A33" s="464"/>
      <c r="B33" s="465" t="s">
        <v>666</v>
      </c>
      <c r="C33" s="444"/>
      <c r="D33" s="470"/>
      <c r="E33" s="444"/>
      <c r="F33" s="470"/>
      <c r="G33" s="444"/>
      <c r="H33" s="470"/>
      <c r="I33" s="444">
        <v>0.5</v>
      </c>
      <c r="J33" s="470">
        <v>0.5</v>
      </c>
      <c r="K33" s="445">
        <v>0.5</v>
      </c>
      <c r="L33"/>
      <c r="M33"/>
      <c r="N33"/>
      <c r="O33"/>
      <c r="P33"/>
      <c r="Q33"/>
      <c r="R33"/>
      <c r="S33"/>
      <c r="T33"/>
      <c r="U33"/>
      <c r="V33"/>
    </row>
    <row r="34" spans="1:22" s="175" customFormat="1" ht="36.75" customHeight="1">
      <c r="A34" s="464"/>
      <c r="B34" s="465" t="s">
        <v>808</v>
      </c>
      <c r="C34" s="444"/>
      <c r="D34" s="470"/>
      <c r="E34" s="444"/>
      <c r="F34" s="470"/>
      <c r="G34" s="444"/>
      <c r="H34" s="470"/>
      <c r="I34" s="444">
        <v>0.2</v>
      </c>
      <c r="J34" s="470">
        <v>0.2</v>
      </c>
      <c r="K34" s="445">
        <v>0.2</v>
      </c>
      <c r="L34"/>
      <c r="M34"/>
      <c r="N34"/>
      <c r="O34"/>
      <c r="P34"/>
      <c r="Q34"/>
      <c r="R34"/>
      <c r="S34"/>
      <c r="T34"/>
      <c r="U34"/>
      <c r="V34"/>
    </row>
    <row r="35" spans="1:22" s="175" customFormat="1" ht="36.75" customHeight="1">
      <c r="A35" s="464"/>
      <c r="B35" s="465" t="s">
        <v>809</v>
      </c>
      <c r="C35" s="444"/>
      <c r="D35" s="470"/>
      <c r="E35" s="444"/>
      <c r="F35" s="470"/>
      <c r="G35" s="444"/>
      <c r="H35" s="470"/>
      <c r="I35" s="444">
        <v>0.2</v>
      </c>
      <c r="J35" s="470">
        <v>0.2</v>
      </c>
      <c r="K35" s="445">
        <v>0.2</v>
      </c>
      <c r="L35"/>
      <c r="M35"/>
      <c r="N35"/>
      <c r="O35"/>
      <c r="P35"/>
      <c r="Q35"/>
      <c r="R35"/>
      <c r="S35"/>
      <c r="T35"/>
      <c r="U35"/>
      <c r="V35"/>
    </row>
    <row r="36" spans="1:22" s="175" customFormat="1" ht="36.75" customHeight="1">
      <c r="A36" s="464"/>
      <c r="B36" s="465" t="s">
        <v>810</v>
      </c>
      <c r="C36" s="444"/>
      <c r="D36" s="470"/>
      <c r="E36" s="444"/>
      <c r="F36" s="470"/>
      <c r="G36" s="444"/>
      <c r="H36" s="470"/>
      <c r="I36" s="444">
        <v>0.5</v>
      </c>
      <c r="J36" s="470">
        <v>0.5</v>
      </c>
      <c r="K36" s="445">
        <v>0.5</v>
      </c>
      <c r="L36"/>
      <c r="M36"/>
      <c r="N36"/>
      <c r="O36"/>
      <c r="P36"/>
      <c r="Q36"/>
      <c r="R36"/>
      <c r="S36"/>
      <c r="T36"/>
      <c r="U36"/>
      <c r="V36"/>
    </row>
    <row r="37" spans="1:22" s="175" customFormat="1" ht="36.75" customHeight="1">
      <c r="A37" s="473" t="s">
        <v>397</v>
      </c>
      <c r="B37" s="474"/>
      <c r="C37" s="475"/>
      <c r="D37" s="408"/>
      <c r="E37" s="475"/>
      <c r="F37" s="408"/>
      <c r="G37" s="475"/>
      <c r="H37" s="408"/>
      <c r="I37" s="475">
        <v>1.93</v>
      </c>
      <c r="J37" s="408">
        <v>1.93</v>
      </c>
      <c r="K37" s="476">
        <v>1.93</v>
      </c>
      <c r="L37"/>
      <c r="M37"/>
      <c r="N37"/>
      <c r="O37"/>
      <c r="P37"/>
      <c r="Q37"/>
      <c r="R37"/>
      <c r="S37"/>
      <c r="T37"/>
      <c r="U37"/>
      <c r="V37"/>
    </row>
    <row r="38" spans="1:22" s="175" customFormat="1" ht="18">
      <c r="A38" s="462" t="s">
        <v>77</v>
      </c>
      <c r="B38" s="462" t="s">
        <v>80</v>
      </c>
      <c r="C38" s="442"/>
      <c r="D38" s="469"/>
      <c r="E38" s="442"/>
      <c r="F38" s="469"/>
      <c r="G38" s="442"/>
      <c r="H38" s="469"/>
      <c r="I38" s="442">
        <v>0.48</v>
      </c>
      <c r="J38" s="469">
        <v>0.48</v>
      </c>
      <c r="K38" s="443">
        <v>0.48</v>
      </c>
      <c r="L38"/>
      <c r="M38"/>
      <c r="N38"/>
      <c r="O38"/>
      <c r="P38"/>
      <c r="Q38"/>
      <c r="R38"/>
      <c r="S38"/>
      <c r="T38"/>
      <c r="U38"/>
      <c r="V38"/>
    </row>
    <row r="39" spans="1:22" s="175" customFormat="1" ht="18">
      <c r="A39" s="473" t="s">
        <v>398</v>
      </c>
      <c r="B39" s="474"/>
      <c r="C39" s="475"/>
      <c r="D39" s="408"/>
      <c r="E39" s="475"/>
      <c r="F39" s="408"/>
      <c r="G39" s="475"/>
      <c r="H39" s="408"/>
      <c r="I39" s="475">
        <v>0.48</v>
      </c>
      <c r="J39" s="408">
        <v>0.48</v>
      </c>
      <c r="K39" s="476">
        <v>0.48</v>
      </c>
      <c r="L39"/>
      <c r="M39"/>
      <c r="N39"/>
      <c r="O39"/>
      <c r="P39"/>
      <c r="Q39"/>
      <c r="R39"/>
      <c r="S39"/>
      <c r="T39"/>
      <c r="U39"/>
      <c r="V39"/>
    </row>
    <row r="40" spans="1:22" s="175" customFormat="1" ht="18">
      <c r="A40" s="462" t="s">
        <v>13</v>
      </c>
      <c r="B40" s="462" t="s">
        <v>277</v>
      </c>
      <c r="C40" s="442"/>
      <c r="D40" s="469"/>
      <c r="E40" s="442">
        <v>0.23</v>
      </c>
      <c r="F40" s="469">
        <v>0.23</v>
      </c>
      <c r="G40" s="442"/>
      <c r="H40" s="469"/>
      <c r="I40" s="442"/>
      <c r="J40" s="469"/>
      <c r="K40" s="443">
        <v>0.23</v>
      </c>
      <c r="L40"/>
      <c r="M40"/>
      <c r="N40"/>
      <c r="O40"/>
      <c r="P40"/>
      <c r="Q40"/>
      <c r="R40"/>
      <c r="S40"/>
      <c r="T40"/>
      <c r="U40"/>
      <c r="V40"/>
    </row>
    <row r="41" spans="1:22" s="175" customFormat="1" ht="18">
      <c r="A41" s="473" t="s">
        <v>419</v>
      </c>
      <c r="B41" s="474"/>
      <c r="C41" s="475"/>
      <c r="D41" s="408"/>
      <c r="E41" s="475">
        <v>0.23</v>
      </c>
      <c r="F41" s="408">
        <v>0.23</v>
      </c>
      <c r="G41" s="475"/>
      <c r="H41" s="408"/>
      <c r="I41" s="475"/>
      <c r="J41" s="408"/>
      <c r="K41" s="476">
        <v>0.23</v>
      </c>
      <c r="L41"/>
      <c r="M41"/>
      <c r="N41"/>
      <c r="O41"/>
      <c r="P41"/>
      <c r="Q41"/>
      <c r="R41"/>
      <c r="S41"/>
      <c r="T41"/>
      <c r="U41"/>
      <c r="V41"/>
    </row>
    <row r="42" spans="1:22" s="175" customFormat="1" ht="18">
      <c r="A42" s="462" t="s">
        <v>60</v>
      </c>
      <c r="B42" s="462" t="s">
        <v>318</v>
      </c>
      <c r="C42" s="442"/>
      <c r="D42" s="469"/>
      <c r="E42" s="442"/>
      <c r="F42" s="469"/>
      <c r="G42" s="442"/>
      <c r="H42" s="469"/>
      <c r="I42" s="442">
        <v>0.2</v>
      </c>
      <c r="J42" s="469">
        <v>0.2</v>
      </c>
      <c r="K42" s="443">
        <v>0.2</v>
      </c>
      <c r="L42"/>
      <c r="M42"/>
      <c r="N42"/>
      <c r="O42"/>
      <c r="P42"/>
      <c r="Q42"/>
      <c r="R42"/>
      <c r="S42"/>
      <c r="T42"/>
      <c r="U42"/>
      <c r="V42"/>
    </row>
    <row r="43" spans="1:22" s="175" customFormat="1" ht="18">
      <c r="A43" s="464"/>
      <c r="B43" s="465" t="s">
        <v>655</v>
      </c>
      <c r="C43" s="444"/>
      <c r="D43" s="470"/>
      <c r="E43" s="444"/>
      <c r="F43" s="470"/>
      <c r="G43" s="444"/>
      <c r="H43" s="470"/>
      <c r="I43" s="444">
        <v>0.1</v>
      </c>
      <c r="J43" s="470">
        <v>0.1</v>
      </c>
      <c r="K43" s="445">
        <v>0.1</v>
      </c>
      <c r="L43"/>
      <c r="M43"/>
      <c r="N43"/>
      <c r="O43"/>
      <c r="P43"/>
      <c r="Q43"/>
      <c r="R43"/>
      <c r="S43"/>
      <c r="T43"/>
      <c r="U43"/>
      <c r="V43"/>
    </row>
    <row r="44" spans="1:11" ht="18">
      <c r="A44" s="473" t="s">
        <v>399</v>
      </c>
      <c r="B44" s="474"/>
      <c r="C44" s="475"/>
      <c r="D44" s="408"/>
      <c r="E44" s="475"/>
      <c r="F44" s="408"/>
      <c r="G44" s="475"/>
      <c r="H44" s="408"/>
      <c r="I44" s="475">
        <v>0.30000000000000004</v>
      </c>
      <c r="J44" s="408">
        <v>0.30000000000000004</v>
      </c>
      <c r="K44" s="476">
        <v>0.30000000000000004</v>
      </c>
    </row>
    <row r="45" spans="1:11" ht="18">
      <c r="A45" s="462" t="s">
        <v>16</v>
      </c>
      <c r="B45" s="462" t="s">
        <v>275</v>
      </c>
      <c r="C45" s="442"/>
      <c r="D45" s="469"/>
      <c r="E45" s="442">
        <v>0.05</v>
      </c>
      <c r="F45" s="469">
        <v>0.05</v>
      </c>
      <c r="G45" s="442"/>
      <c r="H45" s="469"/>
      <c r="I45" s="442"/>
      <c r="J45" s="469"/>
      <c r="K45" s="443">
        <v>0.05</v>
      </c>
    </row>
    <row r="46" spans="1:11" ht="18">
      <c r="A46" s="464"/>
      <c r="B46" s="465" t="s">
        <v>321</v>
      </c>
      <c r="C46" s="444"/>
      <c r="D46" s="470"/>
      <c r="E46" s="444">
        <v>0.1</v>
      </c>
      <c r="F46" s="470">
        <v>0.1</v>
      </c>
      <c r="G46" s="444"/>
      <c r="H46" s="470"/>
      <c r="I46" s="444"/>
      <c r="J46" s="470"/>
      <c r="K46" s="445">
        <v>0.1</v>
      </c>
    </row>
    <row r="47" spans="1:11" ht="18">
      <c r="A47" s="473" t="s">
        <v>412</v>
      </c>
      <c r="B47" s="474"/>
      <c r="C47" s="475"/>
      <c r="D47" s="408"/>
      <c r="E47" s="475">
        <v>0.15000000000000002</v>
      </c>
      <c r="F47" s="408">
        <v>0.15000000000000002</v>
      </c>
      <c r="G47" s="475"/>
      <c r="H47" s="408"/>
      <c r="I47" s="475"/>
      <c r="J47" s="408"/>
      <c r="K47" s="476">
        <v>0.15000000000000002</v>
      </c>
    </row>
    <row r="48" spans="1:11" ht="18">
      <c r="A48" s="462" t="s">
        <v>59</v>
      </c>
      <c r="B48" s="462" t="s">
        <v>249</v>
      </c>
      <c r="C48" s="442"/>
      <c r="D48" s="469"/>
      <c r="E48" s="442"/>
      <c r="F48" s="469"/>
      <c r="G48" s="442"/>
      <c r="H48" s="469"/>
      <c r="I48" s="442">
        <v>0.25</v>
      </c>
      <c r="J48" s="469">
        <v>0.25</v>
      </c>
      <c r="K48" s="443">
        <v>0.25</v>
      </c>
    </row>
    <row r="49" spans="1:11" ht="18">
      <c r="A49" s="464"/>
      <c r="B49" s="465" t="s">
        <v>250</v>
      </c>
      <c r="C49" s="444"/>
      <c r="D49" s="470"/>
      <c r="E49" s="444"/>
      <c r="F49" s="470"/>
      <c r="G49" s="444"/>
      <c r="H49" s="470"/>
      <c r="I49" s="444">
        <v>0.25</v>
      </c>
      <c r="J49" s="470">
        <v>0.25</v>
      </c>
      <c r="K49" s="445">
        <v>0.25</v>
      </c>
    </row>
    <row r="50" spans="1:11" ht="18">
      <c r="A50" s="464"/>
      <c r="B50" s="465" t="s">
        <v>146</v>
      </c>
      <c r="C50" s="444"/>
      <c r="D50" s="470"/>
      <c r="E50" s="444"/>
      <c r="F50" s="470"/>
      <c r="G50" s="444"/>
      <c r="H50" s="470"/>
      <c r="I50" s="444">
        <v>0.05</v>
      </c>
      <c r="J50" s="470">
        <v>0.05</v>
      </c>
      <c r="K50" s="445">
        <v>0.05</v>
      </c>
    </row>
    <row r="51" spans="1:11" ht="18">
      <c r="A51" s="464"/>
      <c r="B51" s="465" t="s">
        <v>95</v>
      </c>
      <c r="C51" s="444"/>
      <c r="D51" s="470"/>
      <c r="E51" s="444"/>
      <c r="F51" s="470"/>
      <c r="G51" s="444"/>
      <c r="H51" s="470"/>
      <c r="I51" s="444">
        <v>0.2</v>
      </c>
      <c r="J51" s="470">
        <v>0.2</v>
      </c>
      <c r="K51" s="445">
        <v>0.2</v>
      </c>
    </row>
    <row r="52" spans="1:11" ht="18">
      <c r="A52" s="464"/>
      <c r="B52" s="465" t="s">
        <v>474</v>
      </c>
      <c r="C52" s="444"/>
      <c r="D52" s="470"/>
      <c r="E52" s="444"/>
      <c r="F52" s="470"/>
      <c r="G52" s="444"/>
      <c r="H52" s="470"/>
      <c r="I52" s="444">
        <v>0.2</v>
      </c>
      <c r="J52" s="470">
        <v>0.2</v>
      </c>
      <c r="K52" s="445">
        <v>0.2</v>
      </c>
    </row>
    <row r="53" spans="1:11" ht="18">
      <c r="A53" s="464"/>
      <c r="B53" s="465" t="s">
        <v>579</v>
      </c>
      <c r="C53" s="444"/>
      <c r="D53" s="470"/>
      <c r="E53" s="444"/>
      <c r="F53" s="470"/>
      <c r="G53" s="444"/>
      <c r="H53" s="470"/>
      <c r="I53" s="444">
        <v>0.3</v>
      </c>
      <c r="J53" s="470">
        <v>0.3</v>
      </c>
      <c r="K53" s="445">
        <v>0.3</v>
      </c>
    </row>
    <row r="54" spans="1:11" ht="18">
      <c r="A54" s="464"/>
      <c r="B54" s="465" t="s">
        <v>581</v>
      </c>
      <c r="C54" s="444"/>
      <c r="D54" s="470"/>
      <c r="E54" s="444"/>
      <c r="F54" s="470"/>
      <c r="G54" s="444"/>
      <c r="H54" s="470"/>
      <c r="I54" s="444">
        <v>0.3</v>
      </c>
      <c r="J54" s="470">
        <v>0.3</v>
      </c>
      <c r="K54" s="445">
        <v>0.3</v>
      </c>
    </row>
    <row r="55" spans="1:11" ht="18">
      <c r="A55" s="464"/>
      <c r="B55" s="465" t="s">
        <v>723</v>
      </c>
      <c r="C55" s="444"/>
      <c r="D55" s="470"/>
      <c r="E55" s="444"/>
      <c r="F55" s="470"/>
      <c r="G55" s="444"/>
      <c r="H55" s="470"/>
      <c r="I55" s="444">
        <v>0.2</v>
      </c>
      <c r="J55" s="470">
        <v>0.2</v>
      </c>
      <c r="K55" s="445">
        <v>0.2</v>
      </c>
    </row>
    <row r="56" spans="1:11" ht="18">
      <c r="A56" s="473" t="s">
        <v>400</v>
      </c>
      <c r="B56" s="474"/>
      <c r="C56" s="475"/>
      <c r="D56" s="408"/>
      <c r="E56" s="475"/>
      <c r="F56" s="408"/>
      <c r="G56" s="475"/>
      <c r="H56" s="408"/>
      <c r="I56" s="475">
        <v>1.75</v>
      </c>
      <c r="J56" s="408">
        <v>1.75</v>
      </c>
      <c r="K56" s="476">
        <v>1.75</v>
      </c>
    </row>
    <row r="57" spans="1:11" ht="18">
      <c r="A57" s="462" t="s">
        <v>19</v>
      </c>
      <c r="B57" s="462" t="s">
        <v>588</v>
      </c>
      <c r="C57" s="442"/>
      <c r="D57" s="469"/>
      <c r="E57" s="442"/>
      <c r="F57" s="469"/>
      <c r="G57" s="442">
        <v>0.5</v>
      </c>
      <c r="H57" s="469">
        <v>0.5</v>
      </c>
      <c r="I57" s="442"/>
      <c r="J57" s="469"/>
      <c r="K57" s="443">
        <v>0.5</v>
      </c>
    </row>
    <row r="58" spans="1:11" ht="18">
      <c r="A58" s="464"/>
      <c r="B58" s="465" t="s">
        <v>531</v>
      </c>
      <c r="C58" s="444"/>
      <c r="D58" s="470"/>
      <c r="E58" s="444">
        <v>0.03</v>
      </c>
      <c r="F58" s="470">
        <v>0.03</v>
      </c>
      <c r="G58" s="444">
        <v>0.2</v>
      </c>
      <c r="H58" s="470">
        <v>0.2</v>
      </c>
      <c r="I58" s="444"/>
      <c r="J58" s="470"/>
      <c r="K58" s="445">
        <v>0.23</v>
      </c>
    </row>
    <row r="59" spans="1:11" ht="18">
      <c r="A59" s="464"/>
      <c r="B59" s="465" t="s">
        <v>587</v>
      </c>
      <c r="C59" s="444"/>
      <c r="D59" s="470"/>
      <c r="E59" s="444"/>
      <c r="F59" s="470"/>
      <c r="G59" s="444">
        <v>0.5</v>
      </c>
      <c r="H59" s="470">
        <v>0.5</v>
      </c>
      <c r="I59" s="444"/>
      <c r="J59" s="470"/>
      <c r="K59" s="445">
        <v>0.5</v>
      </c>
    </row>
    <row r="60" spans="1:11" ht="18">
      <c r="A60" s="464"/>
      <c r="B60" s="465" t="s">
        <v>529</v>
      </c>
      <c r="C60" s="444"/>
      <c r="D60" s="470"/>
      <c r="E60" s="444"/>
      <c r="F60" s="470"/>
      <c r="G60" s="444">
        <v>0.25</v>
      </c>
      <c r="H60" s="470">
        <v>0.25</v>
      </c>
      <c r="I60" s="444"/>
      <c r="J60" s="470"/>
      <c r="K60" s="445">
        <v>0.25</v>
      </c>
    </row>
    <row r="61" spans="1:11" ht="18">
      <c r="A61" s="473" t="s">
        <v>413</v>
      </c>
      <c r="B61" s="474"/>
      <c r="C61" s="475"/>
      <c r="D61" s="408"/>
      <c r="E61" s="475">
        <v>0.03</v>
      </c>
      <c r="F61" s="408">
        <v>0.03</v>
      </c>
      <c r="G61" s="475">
        <v>1.45</v>
      </c>
      <c r="H61" s="408">
        <v>1.45</v>
      </c>
      <c r="I61" s="475"/>
      <c r="J61" s="408"/>
      <c r="K61" s="476">
        <v>1.48</v>
      </c>
    </row>
    <row r="62" spans="1:11" ht="18">
      <c r="A62" s="462" t="s">
        <v>47</v>
      </c>
      <c r="B62" s="462" t="s">
        <v>136</v>
      </c>
      <c r="C62" s="442"/>
      <c r="D62" s="469"/>
      <c r="E62" s="442"/>
      <c r="F62" s="469"/>
      <c r="G62" s="442"/>
      <c r="H62" s="469"/>
      <c r="I62" s="442">
        <v>0.12</v>
      </c>
      <c r="J62" s="469">
        <v>0.12</v>
      </c>
      <c r="K62" s="443">
        <v>0.12</v>
      </c>
    </row>
    <row r="63" spans="1:11" ht="18">
      <c r="A63" s="464"/>
      <c r="B63" s="465" t="s">
        <v>257</v>
      </c>
      <c r="C63" s="444"/>
      <c r="D63" s="470"/>
      <c r="E63" s="444"/>
      <c r="F63" s="470"/>
      <c r="G63" s="444"/>
      <c r="H63" s="470"/>
      <c r="I63" s="444">
        <v>0.15000000000000002</v>
      </c>
      <c r="J63" s="470">
        <v>0.15000000000000002</v>
      </c>
      <c r="K63" s="445">
        <v>0.15000000000000002</v>
      </c>
    </row>
    <row r="64" spans="1:11" ht="18">
      <c r="A64" s="464"/>
      <c r="B64" s="465" t="s">
        <v>200</v>
      </c>
      <c r="C64" s="444"/>
      <c r="D64" s="470"/>
      <c r="E64" s="444"/>
      <c r="F64" s="470"/>
      <c r="G64" s="444"/>
      <c r="H64" s="470"/>
      <c r="I64" s="444">
        <v>0.05</v>
      </c>
      <c r="J64" s="470">
        <v>0.05</v>
      </c>
      <c r="K64" s="445">
        <v>0.05</v>
      </c>
    </row>
    <row r="65" spans="1:11" ht="18">
      <c r="A65" s="464"/>
      <c r="B65" s="465" t="s">
        <v>437</v>
      </c>
      <c r="C65" s="444"/>
      <c r="D65" s="470"/>
      <c r="E65" s="444"/>
      <c r="F65" s="470"/>
      <c r="G65" s="444"/>
      <c r="H65" s="470"/>
      <c r="I65" s="444">
        <v>0.4</v>
      </c>
      <c r="J65" s="470">
        <v>0.4</v>
      </c>
      <c r="K65" s="445">
        <v>0.4</v>
      </c>
    </row>
    <row r="66" spans="1:11" ht="18">
      <c r="A66" s="464"/>
      <c r="B66" s="465" t="s">
        <v>554</v>
      </c>
      <c r="C66" s="444"/>
      <c r="D66" s="470"/>
      <c r="E66" s="444"/>
      <c r="F66" s="470"/>
      <c r="G66" s="444"/>
      <c r="H66" s="470"/>
      <c r="I66" s="444">
        <v>0.2</v>
      </c>
      <c r="J66" s="470">
        <v>0.2</v>
      </c>
      <c r="K66" s="445">
        <v>0.2</v>
      </c>
    </row>
    <row r="67" spans="1:11" ht="18">
      <c r="A67" s="464"/>
      <c r="B67" s="465" t="s">
        <v>646</v>
      </c>
      <c r="C67" s="444"/>
      <c r="D67" s="470"/>
      <c r="E67" s="444"/>
      <c r="F67" s="470"/>
      <c r="G67" s="444"/>
      <c r="H67" s="470"/>
      <c r="I67" s="444">
        <v>0.45</v>
      </c>
      <c r="J67" s="470">
        <v>0.45</v>
      </c>
      <c r="K67" s="445">
        <v>0.45</v>
      </c>
    </row>
    <row r="68" spans="1:11" ht="18">
      <c r="A68" s="464"/>
      <c r="B68" s="465" t="s">
        <v>555</v>
      </c>
      <c r="C68" s="444"/>
      <c r="D68" s="470"/>
      <c r="E68" s="444"/>
      <c r="F68" s="470"/>
      <c r="G68" s="444"/>
      <c r="H68" s="470"/>
      <c r="I68" s="444">
        <v>0.4</v>
      </c>
      <c r="J68" s="470">
        <v>0.4</v>
      </c>
      <c r="K68" s="445">
        <v>0.4</v>
      </c>
    </row>
    <row r="69" spans="1:11" ht="18">
      <c r="A69" s="464"/>
      <c r="B69" s="465" t="s">
        <v>775</v>
      </c>
      <c r="C69" s="444"/>
      <c r="D69" s="470"/>
      <c r="E69" s="444"/>
      <c r="F69" s="470"/>
      <c r="G69" s="444"/>
      <c r="H69" s="470"/>
      <c r="I69" s="444">
        <v>0.4</v>
      </c>
      <c r="J69" s="470">
        <v>0.4</v>
      </c>
      <c r="K69" s="445">
        <v>0.4</v>
      </c>
    </row>
    <row r="70" spans="1:11" ht="18">
      <c r="A70" s="464"/>
      <c r="B70" s="465" t="s">
        <v>774</v>
      </c>
      <c r="C70" s="444"/>
      <c r="D70" s="470"/>
      <c r="E70" s="444"/>
      <c r="F70" s="470"/>
      <c r="G70" s="444"/>
      <c r="H70" s="470"/>
      <c r="I70" s="444">
        <v>0.55</v>
      </c>
      <c r="J70" s="470">
        <v>0.55</v>
      </c>
      <c r="K70" s="445">
        <v>0.55</v>
      </c>
    </row>
    <row r="71" spans="1:11" ht="18">
      <c r="A71" s="473" t="s">
        <v>401</v>
      </c>
      <c r="B71" s="474"/>
      <c r="C71" s="475"/>
      <c r="D71" s="408"/>
      <c r="E71" s="475"/>
      <c r="F71" s="408"/>
      <c r="G71" s="475"/>
      <c r="H71" s="408"/>
      <c r="I71" s="475">
        <v>2.7199999999999998</v>
      </c>
      <c r="J71" s="408">
        <v>2.7199999999999998</v>
      </c>
      <c r="K71" s="476">
        <v>2.7199999999999998</v>
      </c>
    </row>
    <row r="72" spans="1:11" ht="18">
      <c r="A72" s="462" t="s">
        <v>359</v>
      </c>
      <c r="B72" s="462" t="s">
        <v>284</v>
      </c>
      <c r="C72" s="442"/>
      <c r="D72" s="469"/>
      <c r="E72" s="442">
        <v>0.30000000000000004</v>
      </c>
      <c r="F72" s="469">
        <v>0.30000000000000004</v>
      </c>
      <c r="G72" s="442"/>
      <c r="H72" s="469"/>
      <c r="I72" s="442"/>
      <c r="J72" s="469"/>
      <c r="K72" s="443">
        <v>0.30000000000000004</v>
      </c>
    </row>
    <row r="73" spans="1:11" ht="18">
      <c r="A73" s="464"/>
      <c r="B73" s="465" t="s">
        <v>523</v>
      </c>
      <c r="C73" s="444"/>
      <c r="D73" s="470"/>
      <c r="E73" s="444">
        <v>0.3</v>
      </c>
      <c r="F73" s="470">
        <v>0.3</v>
      </c>
      <c r="G73" s="444"/>
      <c r="H73" s="470"/>
      <c r="I73" s="444"/>
      <c r="J73" s="470"/>
      <c r="K73" s="445">
        <v>0.3</v>
      </c>
    </row>
    <row r="74" spans="1:11" ht="18">
      <c r="A74" s="473" t="s">
        <v>414</v>
      </c>
      <c r="B74" s="474"/>
      <c r="C74" s="475"/>
      <c r="D74" s="408"/>
      <c r="E74" s="475">
        <v>0.6000000000000001</v>
      </c>
      <c r="F74" s="408">
        <v>0.6000000000000001</v>
      </c>
      <c r="G74" s="475"/>
      <c r="H74" s="408"/>
      <c r="I74" s="475"/>
      <c r="J74" s="408"/>
      <c r="K74" s="476">
        <v>0.6000000000000001</v>
      </c>
    </row>
    <row r="75" spans="1:11" ht="18">
      <c r="A75" s="462" t="s">
        <v>49</v>
      </c>
      <c r="B75" s="462" t="s">
        <v>254</v>
      </c>
      <c r="C75" s="442"/>
      <c r="D75" s="469"/>
      <c r="E75" s="442"/>
      <c r="F75" s="469"/>
      <c r="G75" s="442"/>
      <c r="H75" s="469"/>
      <c r="I75" s="442">
        <v>0.15</v>
      </c>
      <c r="J75" s="469">
        <v>0.15</v>
      </c>
      <c r="K75" s="443">
        <v>0.15</v>
      </c>
    </row>
    <row r="76" spans="1:11" ht="18">
      <c r="A76" s="464"/>
      <c r="B76" s="465" t="s">
        <v>137</v>
      </c>
      <c r="C76" s="444"/>
      <c r="D76" s="470"/>
      <c r="E76" s="444"/>
      <c r="F76" s="470"/>
      <c r="G76" s="444"/>
      <c r="H76" s="470"/>
      <c r="I76" s="444">
        <v>0.06</v>
      </c>
      <c r="J76" s="470">
        <v>0.06</v>
      </c>
      <c r="K76" s="445">
        <v>0.06</v>
      </c>
    </row>
    <row r="77" spans="1:11" ht="18">
      <c r="A77" s="464"/>
      <c r="B77" s="465" t="s">
        <v>439</v>
      </c>
      <c r="C77" s="444"/>
      <c r="D77" s="470"/>
      <c r="E77" s="444"/>
      <c r="F77" s="470"/>
      <c r="G77" s="444"/>
      <c r="H77" s="470"/>
      <c r="I77" s="444">
        <v>0.1</v>
      </c>
      <c r="J77" s="470">
        <v>0.1</v>
      </c>
      <c r="K77" s="445">
        <v>0.1</v>
      </c>
    </row>
    <row r="78" spans="1:11" ht="18">
      <c r="A78" s="473" t="s">
        <v>402</v>
      </c>
      <c r="B78" s="474"/>
      <c r="C78" s="475"/>
      <c r="D78" s="408"/>
      <c r="E78" s="475"/>
      <c r="F78" s="408"/>
      <c r="G78" s="475"/>
      <c r="H78" s="408"/>
      <c r="I78" s="475">
        <v>0.31</v>
      </c>
      <c r="J78" s="408">
        <v>0.31</v>
      </c>
      <c r="K78" s="476">
        <v>0.31</v>
      </c>
    </row>
    <row r="79" spans="1:11" ht="18">
      <c r="A79" s="462" t="s">
        <v>358</v>
      </c>
      <c r="B79" s="462" t="s">
        <v>135</v>
      </c>
      <c r="C79" s="442"/>
      <c r="D79" s="469"/>
      <c r="E79" s="442"/>
      <c r="F79" s="469"/>
      <c r="G79" s="442"/>
      <c r="H79" s="469"/>
      <c r="I79" s="442">
        <v>0.045</v>
      </c>
      <c r="J79" s="469">
        <v>0.045</v>
      </c>
      <c r="K79" s="443">
        <v>0.045</v>
      </c>
    </row>
    <row r="80" spans="1:11" ht="18">
      <c r="A80" s="473" t="s">
        <v>403</v>
      </c>
      <c r="B80" s="474"/>
      <c r="C80" s="475"/>
      <c r="D80" s="408"/>
      <c r="E80" s="475"/>
      <c r="F80" s="408"/>
      <c r="G80" s="475"/>
      <c r="H80" s="408"/>
      <c r="I80" s="475">
        <v>0.045</v>
      </c>
      <c r="J80" s="408">
        <v>0.045</v>
      </c>
      <c r="K80" s="476">
        <v>0.045</v>
      </c>
    </row>
    <row r="81" spans="1:11" ht="18">
      <c r="A81" s="462" t="s">
        <v>119</v>
      </c>
      <c r="B81" s="462" t="s">
        <v>244</v>
      </c>
      <c r="C81" s="442"/>
      <c r="D81" s="469"/>
      <c r="E81" s="442">
        <v>0.15</v>
      </c>
      <c r="F81" s="469">
        <v>0.15</v>
      </c>
      <c r="G81" s="442"/>
      <c r="H81" s="469"/>
      <c r="I81" s="442"/>
      <c r="J81" s="469"/>
      <c r="K81" s="443">
        <v>0.15</v>
      </c>
    </row>
    <row r="82" spans="1:11" ht="18">
      <c r="A82" s="473" t="s">
        <v>415</v>
      </c>
      <c r="B82" s="474"/>
      <c r="C82" s="475"/>
      <c r="D82" s="408"/>
      <c r="E82" s="475">
        <v>0.15</v>
      </c>
      <c r="F82" s="408">
        <v>0.15</v>
      </c>
      <c r="G82" s="475"/>
      <c r="H82" s="408"/>
      <c r="I82" s="475"/>
      <c r="J82" s="408"/>
      <c r="K82" s="476">
        <v>0.15</v>
      </c>
    </row>
    <row r="83" spans="1:11" ht="18">
      <c r="A83" s="462" t="s">
        <v>92</v>
      </c>
      <c r="B83" s="462" t="s">
        <v>448</v>
      </c>
      <c r="C83" s="442"/>
      <c r="D83" s="469"/>
      <c r="E83" s="442"/>
      <c r="F83" s="469"/>
      <c r="G83" s="442"/>
      <c r="H83" s="469"/>
      <c r="I83" s="442">
        <v>0.30000000000000004</v>
      </c>
      <c r="J83" s="469">
        <v>0.30000000000000004</v>
      </c>
      <c r="K83" s="443">
        <v>0.30000000000000004</v>
      </c>
    </row>
    <row r="84" spans="1:11" ht="18">
      <c r="A84" s="464"/>
      <c r="B84" s="465" t="s">
        <v>527</v>
      </c>
      <c r="C84" s="444"/>
      <c r="D84" s="470"/>
      <c r="E84" s="444"/>
      <c r="F84" s="470"/>
      <c r="G84" s="444"/>
      <c r="H84" s="470"/>
      <c r="I84" s="444">
        <v>0.2</v>
      </c>
      <c r="J84" s="470">
        <v>0.2</v>
      </c>
      <c r="K84" s="445">
        <v>0.2</v>
      </c>
    </row>
    <row r="85" spans="1:11" ht="18">
      <c r="A85" s="473" t="s">
        <v>407</v>
      </c>
      <c r="B85" s="474"/>
      <c r="C85" s="475"/>
      <c r="D85" s="408"/>
      <c r="E85" s="475"/>
      <c r="F85" s="408"/>
      <c r="G85" s="475"/>
      <c r="H85" s="408"/>
      <c r="I85" s="475">
        <v>0.5</v>
      </c>
      <c r="J85" s="408">
        <v>0.5</v>
      </c>
      <c r="K85" s="476">
        <v>0.5</v>
      </c>
    </row>
    <row r="86" spans="1:11" ht="18">
      <c r="A86" s="462" t="s">
        <v>125</v>
      </c>
      <c r="B86" s="462" t="s">
        <v>126</v>
      </c>
      <c r="C86" s="442"/>
      <c r="D86" s="469"/>
      <c r="E86" s="442"/>
      <c r="F86" s="469"/>
      <c r="G86" s="442">
        <v>0.01</v>
      </c>
      <c r="H86" s="469">
        <v>0.01</v>
      </c>
      <c r="I86" s="442"/>
      <c r="J86" s="469"/>
      <c r="K86" s="443">
        <v>0.01</v>
      </c>
    </row>
    <row r="87" spans="1:11" ht="18">
      <c r="A87" s="473" t="s">
        <v>420</v>
      </c>
      <c r="B87" s="474"/>
      <c r="C87" s="475"/>
      <c r="D87" s="408"/>
      <c r="E87" s="475"/>
      <c r="F87" s="408"/>
      <c r="G87" s="475">
        <v>0.01</v>
      </c>
      <c r="H87" s="408">
        <v>0.01</v>
      </c>
      <c r="I87" s="475"/>
      <c r="J87" s="408"/>
      <c r="K87" s="476">
        <v>0.01</v>
      </c>
    </row>
    <row r="88" spans="1:11" ht="18">
      <c r="A88" s="462" t="s">
        <v>30</v>
      </c>
      <c r="B88" s="462" t="s">
        <v>423</v>
      </c>
      <c r="C88" s="442"/>
      <c r="D88" s="469"/>
      <c r="E88" s="442">
        <v>0.1</v>
      </c>
      <c r="F88" s="469">
        <v>0.1</v>
      </c>
      <c r="G88" s="442"/>
      <c r="H88" s="469"/>
      <c r="I88" s="442"/>
      <c r="J88" s="469"/>
      <c r="K88" s="443">
        <v>0.1</v>
      </c>
    </row>
    <row r="89" spans="1:11" ht="18">
      <c r="A89" s="464"/>
      <c r="B89" s="465" t="s">
        <v>424</v>
      </c>
      <c r="C89" s="444"/>
      <c r="D89" s="470"/>
      <c r="E89" s="444">
        <v>0.1</v>
      </c>
      <c r="F89" s="470">
        <v>0.1</v>
      </c>
      <c r="G89" s="444"/>
      <c r="H89" s="470"/>
      <c r="I89" s="444"/>
      <c r="J89" s="470"/>
      <c r="K89" s="445">
        <v>0.1</v>
      </c>
    </row>
    <row r="90" spans="1:11" ht="18">
      <c r="A90" s="473" t="s">
        <v>416</v>
      </c>
      <c r="B90" s="474"/>
      <c r="C90" s="475"/>
      <c r="D90" s="408"/>
      <c r="E90" s="475">
        <v>0.2</v>
      </c>
      <c r="F90" s="408">
        <v>0.2</v>
      </c>
      <c r="G90" s="475"/>
      <c r="H90" s="408"/>
      <c r="I90" s="475"/>
      <c r="J90" s="408"/>
      <c r="K90" s="476">
        <v>0.2</v>
      </c>
    </row>
    <row r="91" spans="1:11" ht="18">
      <c r="A91" s="462" t="s">
        <v>52</v>
      </c>
      <c r="B91" s="462" t="s">
        <v>289</v>
      </c>
      <c r="C91" s="442"/>
      <c r="D91" s="469"/>
      <c r="E91" s="442"/>
      <c r="F91" s="469"/>
      <c r="G91" s="442"/>
      <c r="H91" s="469"/>
      <c r="I91" s="442">
        <v>0.5</v>
      </c>
      <c r="J91" s="469">
        <v>0.5</v>
      </c>
      <c r="K91" s="443">
        <v>0.5</v>
      </c>
    </row>
    <row r="92" spans="1:11" ht="18">
      <c r="A92" s="464"/>
      <c r="B92" s="465" t="s">
        <v>138</v>
      </c>
      <c r="C92" s="444"/>
      <c r="D92" s="470"/>
      <c r="E92" s="444"/>
      <c r="F92" s="470"/>
      <c r="G92" s="444"/>
      <c r="H92" s="470"/>
      <c r="I92" s="444">
        <v>0.12</v>
      </c>
      <c r="J92" s="470">
        <v>0.12</v>
      </c>
      <c r="K92" s="445">
        <v>0.12</v>
      </c>
    </row>
    <row r="93" spans="1:11" ht="18">
      <c r="A93" s="464"/>
      <c r="B93" s="465" t="s">
        <v>582</v>
      </c>
      <c r="C93" s="444"/>
      <c r="D93" s="470"/>
      <c r="E93" s="444"/>
      <c r="F93" s="470"/>
      <c r="G93" s="444"/>
      <c r="H93" s="470"/>
      <c r="I93" s="444">
        <v>0.2</v>
      </c>
      <c r="J93" s="470">
        <v>0.2</v>
      </c>
      <c r="K93" s="445">
        <v>0.2</v>
      </c>
    </row>
    <row r="94" spans="1:11" ht="18">
      <c r="A94" s="464"/>
      <c r="B94" s="465" t="s">
        <v>697</v>
      </c>
      <c r="C94" s="444"/>
      <c r="D94" s="470"/>
      <c r="E94" s="444"/>
      <c r="F94" s="470"/>
      <c r="G94" s="444"/>
      <c r="H94" s="470"/>
      <c r="I94" s="444">
        <v>0.25</v>
      </c>
      <c r="J94" s="470">
        <v>0.25</v>
      </c>
      <c r="K94" s="445">
        <v>0.25</v>
      </c>
    </row>
    <row r="95" spans="1:11" ht="18">
      <c r="A95" s="473" t="s">
        <v>408</v>
      </c>
      <c r="B95" s="474"/>
      <c r="C95" s="475"/>
      <c r="D95" s="408"/>
      <c r="E95" s="475"/>
      <c r="F95" s="408"/>
      <c r="G95" s="475"/>
      <c r="H95" s="408"/>
      <c r="I95" s="475">
        <v>1.07</v>
      </c>
      <c r="J95" s="408">
        <v>1.07</v>
      </c>
      <c r="K95" s="476">
        <v>1.07</v>
      </c>
    </row>
    <row r="96" spans="1:11" ht="18">
      <c r="A96" s="462" t="s">
        <v>33</v>
      </c>
      <c r="B96" s="462" t="s">
        <v>309</v>
      </c>
      <c r="C96" s="442"/>
      <c r="D96" s="469"/>
      <c r="E96" s="442">
        <v>0.375</v>
      </c>
      <c r="F96" s="469">
        <v>0.375</v>
      </c>
      <c r="G96" s="442"/>
      <c r="H96" s="469"/>
      <c r="I96" s="442"/>
      <c r="J96" s="469"/>
      <c r="K96" s="443">
        <v>0.375</v>
      </c>
    </row>
    <row r="97" spans="1:11" ht="18">
      <c r="A97" s="464"/>
      <c r="B97" s="465" t="s">
        <v>310</v>
      </c>
      <c r="C97" s="444"/>
      <c r="D97" s="470"/>
      <c r="E97" s="444">
        <v>0.2</v>
      </c>
      <c r="F97" s="470">
        <v>0.2</v>
      </c>
      <c r="G97" s="444"/>
      <c r="H97" s="470"/>
      <c r="I97" s="444"/>
      <c r="J97" s="470"/>
      <c r="K97" s="445">
        <v>0.2</v>
      </c>
    </row>
    <row r="98" spans="1:11" ht="18">
      <c r="A98" s="464"/>
      <c r="B98" s="465" t="s">
        <v>127</v>
      </c>
      <c r="C98" s="444"/>
      <c r="D98" s="470"/>
      <c r="E98" s="444">
        <v>0.06</v>
      </c>
      <c r="F98" s="470">
        <v>0.06</v>
      </c>
      <c r="G98" s="444"/>
      <c r="H98" s="470"/>
      <c r="I98" s="444"/>
      <c r="J98" s="470"/>
      <c r="K98" s="445">
        <v>0.06</v>
      </c>
    </row>
    <row r="99" spans="1:11" ht="18">
      <c r="A99" s="464"/>
      <c r="B99" s="465" t="s">
        <v>612</v>
      </c>
      <c r="C99" s="444"/>
      <c r="D99" s="470"/>
      <c r="E99" s="444">
        <v>0.5</v>
      </c>
      <c r="F99" s="470">
        <v>0.5</v>
      </c>
      <c r="G99" s="444"/>
      <c r="H99" s="470"/>
      <c r="I99" s="444"/>
      <c r="J99" s="470"/>
      <c r="K99" s="445">
        <v>0.5</v>
      </c>
    </row>
    <row r="100" spans="1:11" ht="18">
      <c r="A100" s="464"/>
      <c r="B100" s="465" t="s">
        <v>606</v>
      </c>
      <c r="C100" s="444"/>
      <c r="D100" s="470"/>
      <c r="E100" s="444">
        <v>0.25</v>
      </c>
      <c r="F100" s="470">
        <v>0.25</v>
      </c>
      <c r="G100" s="444"/>
      <c r="H100" s="470"/>
      <c r="I100" s="444"/>
      <c r="J100" s="470"/>
      <c r="K100" s="445">
        <v>0.25</v>
      </c>
    </row>
    <row r="101" spans="1:11" ht="18">
      <c r="A101" s="464"/>
      <c r="B101" s="465" t="s">
        <v>814</v>
      </c>
      <c r="C101" s="444"/>
      <c r="D101" s="470"/>
      <c r="E101" s="444">
        <v>0.225</v>
      </c>
      <c r="F101" s="470">
        <v>0.225</v>
      </c>
      <c r="G101" s="444"/>
      <c r="H101" s="470"/>
      <c r="I101" s="444"/>
      <c r="J101" s="470"/>
      <c r="K101" s="445">
        <v>0.225</v>
      </c>
    </row>
    <row r="102" spans="1:11" ht="18">
      <c r="A102" s="473" t="s">
        <v>417</v>
      </c>
      <c r="B102" s="474"/>
      <c r="C102" s="475"/>
      <c r="D102" s="408"/>
      <c r="E102" s="475">
        <v>1.61</v>
      </c>
      <c r="F102" s="408">
        <v>1.61</v>
      </c>
      <c r="G102" s="475"/>
      <c r="H102" s="408"/>
      <c r="I102" s="475"/>
      <c r="J102" s="408"/>
      <c r="K102" s="476">
        <v>1.61</v>
      </c>
    </row>
    <row r="103" spans="1:11" ht="18">
      <c r="A103" s="462" t="s">
        <v>139</v>
      </c>
      <c r="B103" s="462" t="s">
        <v>278</v>
      </c>
      <c r="C103" s="442"/>
      <c r="D103" s="469"/>
      <c r="E103" s="442"/>
      <c r="F103" s="469"/>
      <c r="G103" s="442"/>
      <c r="H103" s="469"/>
      <c r="I103" s="442">
        <v>0.6499999999999999</v>
      </c>
      <c r="J103" s="469">
        <v>0.6499999999999999</v>
      </c>
      <c r="K103" s="443">
        <v>0.6499999999999999</v>
      </c>
    </row>
    <row r="104" spans="1:11" ht="18">
      <c r="A104" s="473" t="s">
        <v>409</v>
      </c>
      <c r="B104" s="474"/>
      <c r="C104" s="475"/>
      <c r="D104" s="408"/>
      <c r="E104" s="475"/>
      <c r="F104" s="408"/>
      <c r="G104" s="475"/>
      <c r="H104" s="408"/>
      <c r="I104" s="475">
        <v>0.6499999999999999</v>
      </c>
      <c r="J104" s="408">
        <v>0.6499999999999999</v>
      </c>
      <c r="K104" s="476">
        <v>0.6499999999999999</v>
      </c>
    </row>
    <row r="105" spans="1:11" ht="18">
      <c r="A105" s="462" t="s">
        <v>53</v>
      </c>
      <c r="B105" s="462" t="s">
        <v>469</v>
      </c>
      <c r="C105" s="442"/>
      <c r="D105" s="469"/>
      <c r="E105" s="442"/>
      <c r="F105" s="469"/>
      <c r="G105" s="442"/>
      <c r="H105" s="469"/>
      <c r="I105" s="442">
        <v>0.1</v>
      </c>
      <c r="J105" s="469">
        <v>0.1</v>
      </c>
      <c r="K105" s="443">
        <v>0.1</v>
      </c>
    </row>
    <row r="106" spans="1:11" ht="18">
      <c r="A106" s="464"/>
      <c r="B106" s="465" t="s">
        <v>639</v>
      </c>
      <c r="C106" s="444"/>
      <c r="D106" s="470"/>
      <c r="E106" s="444"/>
      <c r="F106" s="470"/>
      <c r="G106" s="444"/>
      <c r="H106" s="470"/>
      <c r="I106" s="444">
        <v>0.03</v>
      </c>
      <c r="J106" s="470">
        <v>0.03</v>
      </c>
      <c r="K106" s="445">
        <v>0.03</v>
      </c>
    </row>
    <row r="107" spans="1:11" ht="18">
      <c r="A107" s="473" t="s">
        <v>404</v>
      </c>
      <c r="B107" s="474"/>
      <c r="C107" s="475"/>
      <c r="D107" s="408"/>
      <c r="E107" s="475"/>
      <c r="F107" s="408"/>
      <c r="G107" s="475"/>
      <c r="H107" s="408"/>
      <c r="I107" s="475">
        <v>0.13</v>
      </c>
      <c r="J107" s="408">
        <v>0.13</v>
      </c>
      <c r="K107" s="476">
        <v>0.13</v>
      </c>
    </row>
    <row r="108" spans="1:11" ht="18">
      <c r="A108" s="462" t="s">
        <v>37</v>
      </c>
      <c r="B108" s="462" t="s">
        <v>154</v>
      </c>
      <c r="C108" s="442">
        <v>0.9</v>
      </c>
      <c r="D108" s="469">
        <v>0.9</v>
      </c>
      <c r="E108" s="442"/>
      <c r="F108" s="469"/>
      <c r="G108" s="442"/>
      <c r="H108" s="469"/>
      <c r="I108" s="442"/>
      <c r="J108" s="469"/>
      <c r="K108" s="443">
        <v>0.9</v>
      </c>
    </row>
    <row r="109" spans="1:11" ht="18">
      <c r="A109" s="464"/>
      <c r="B109" s="465" t="s">
        <v>297</v>
      </c>
      <c r="C109" s="444"/>
      <c r="D109" s="470"/>
      <c r="E109" s="444">
        <v>0.4</v>
      </c>
      <c r="F109" s="470">
        <v>0.4</v>
      </c>
      <c r="G109" s="444"/>
      <c r="H109" s="470"/>
      <c r="I109" s="444"/>
      <c r="J109" s="470"/>
      <c r="K109" s="445">
        <v>0.4</v>
      </c>
    </row>
    <row r="110" spans="1:11" ht="18">
      <c r="A110" s="464"/>
      <c r="B110" s="465" t="s">
        <v>340</v>
      </c>
      <c r="C110" s="444">
        <v>1</v>
      </c>
      <c r="D110" s="470">
        <v>1</v>
      </c>
      <c r="E110" s="444"/>
      <c r="F110" s="470"/>
      <c r="G110" s="444"/>
      <c r="H110" s="470"/>
      <c r="I110" s="444"/>
      <c r="J110" s="470"/>
      <c r="K110" s="445">
        <v>1</v>
      </c>
    </row>
    <row r="111" spans="1:11" ht="18">
      <c r="A111" s="464"/>
      <c r="B111" s="465" t="s">
        <v>129</v>
      </c>
      <c r="C111" s="444"/>
      <c r="D111" s="470"/>
      <c r="E111" s="444">
        <v>0.12</v>
      </c>
      <c r="F111" s="470">
        <v>0.12</v>
      </c>
      <c r="G111" s="444"/>
      <c r="H111" s="470"/>
      <c r="I111" s="444"/>
      <c r="J111" s="470"/>
      <c r="K111" s="445">
        <v>0.12</v>
      </c>
    </row>
    <row r="112" spans="1:11" ht="18">
      <c r="A112" s="464"/>
      <c r="B112" s="465" t="s">
        <v>595</v>
      </c>
      <c r="C112" s="444">
        <v>1</v>
      </c>
      <c r="D112" s="470">
        <v>1</v>
      </c>
      <c r="E112" s="444"/>
      <c r="F112" s="470"/>
      <c r="G112" s="444"/>
      <c r="H112" s="470"/>
      <c r="I112" s="444"/>
      <c r="J112" s="470"/>
      <c r="K112" s="445">
        <v>1</v>
      </c>
    </row>
    <row r="113" spans="1:11" ht="18">
      <c r="A113" s="464"/>
      <c r="B113" s="465" t="s">
        <v>562</v>
      </c>
      <c r="C113" s="444"/>
      <c r="D113" s="470"/>
      <c r="E113" s="444">
        <v>0.2</v>
      </c>
      <c r="F113" s="470">
        <v>0.2</v>
      </c>
      <c r="G113" s="444"/>
      <c r="H113" s="470"/>
      <c r="I113" s="444"/>
      <c r="J113" s="470"/>
      <c r="K113" s="445">
        <v>0.2</v>
      </c>
    </row>
    <row r="114" spans="1:11" ht="18">
      <c r="A114" s="464"/>
      <c r="B114" s="465" t="s">
        <v>560</v>
      </c>
      <c r="C114" s="444"/>
      <c r="D114" s="470"/>
      <c r="E114" s="444">
        <v>0.3</v>
      </c>
      <c r="F114" s="470">
        <v>0.3</v>
      </c>
      <c r="G114" s="444"/>
      <c r="H114" s="470"/>
      <c r="I114" s="444"/>
      <c r="J114" s="470"/>
      <c r="K114" s="445">
        <v>0.3</v>
      </c>
    </row>
    <row r="115" spans="1:11" ht="18">
      <c r="A115" s="464"/>
      <c r="B115" s="465" t="s">
        <v>561</v>
      </c>
      <c r="C115" s="444"/>
      <c r="D115" s="470"/>
      <c r="E115" s="444">
        <v>0.25</v>
      </c>
      <c r="F115" s="470">
        <v>0.25</v>
      </c>
      <c r="G115" s="444"/>
      <c r="H115" s="470"/>
      <c r="I115" s="444"/>
      <c r="J115" s="470"/>
      <c r="K115" s="445">
        <v>0.25</v>
      </c>
    </row>
    <row r="116" spans="1:11" ht="18">
      <c r="A116" s="464"/>
      <c r="B116" s="465" t="s">
        <v>705</v>
      </c>
      <c r="C116" s="444"/>
      <c r="D116" s="470"/>
      <c r="E116" s="444"/>
      <c r="F116" s="470"/>
      <c r="G116" s="444">
        <v>0.2</v>
      </c>
      <c r="H116" s="470">
        <v>0.2</v>
      </c>
      <c r="I116" s="444"/>
      <c r="J116" s="470"/>
      <c r="K116" s="445">
        <v>0.2</v>
      </c>
    </row>
    <row r="117" spans="1:11" ht="18">
      <c r="A117" s="464"/>
      <c r="B117" s="465" t="s">
        <v>789</v>
      </c>
      <c r="C117" s="444">
        <v>0.9999999999999999</v>
      </c>
      <c r="D117" s="470">
        <v>0.9999999999999999</v>
      </c>
      <c r="E117" s="444"/>
      <c r="F117" s="470"/>
      <c r="G117" s="444"/>
      <c r="H117" s="470"/>
      <c r="I117" s="444"/>
      <c r="J117" s="470"/>
      <c r="K117" s="445">
        <v>0.9999999999999999</v>
      </c>
    </row>
    <row r="118" spans="1:11" ht="18">
      <c r="A118" s="464"/>
      <c r="B118" s="465" t="s">
        <v>848</v>
      </c>
      <c r="C118" s="444"/>
      <c r="D118" s="470"/>
      <c r="E118" s="444"/>
      <c r="F118" s="470"/>
      <c r="G118" s="444">
        <v>0.2</v>
      </c>
      <c r="H118" s="470">
        <v>0.2</v>
      </c>
      <c r="I118" s="444"/>
      <c r="J118" s="470"/>
      <c r="K118" s="445">
        <v>0.2</v>
      </c>
    </row>
    <row r="119" spans="1:11" ht="18">
      <c r="A119" s="473" t="s">
        <v>418</v>
      </c>
      <c r="B119" s="474"/>
      <c r="C119" s="475">
        <v>3.9</v>
      </c>
      <c r="D119" s="408">
        <v>3.9</v>
      </c>
      <c r="E119" s="475">
        <v>1.27</v>
      </c>
      <c r="F119" s="408">
        <v>1.27</v>
      </c>
      <c r="G119" s="475">
        <v>0.4</v>
      </c>
      <c r="H119" s="408">
        <v>0.4</v>
      </c>
      <c r="I119" s="475"/>
      <c r="J119" s="408"/>
      <c r="K119" s="476">
        <v>5.57</v>
      </c>
    </row>
    <row r="120" spans="1:11" ht="18">
      <c r="A120" s="462" t="s">
        <v>142</v>
      </c>
      <c r="B120" s="462" t="s">
        <v>239</v>
      </c>
      <c r="C120" s="442"/>
      <c r="D120" s="469"/>
      <c r="E120" s="442"/>
      <c r="F120" s="469"/>
      <c r="G120" s="442"/>
      <c r="H120" s="469"/>
      <c r="I120" s="442">
        <v>0.06</v>
      </c>
      <c r="J120" s="469">
        <v>0.06</v>
      </c>
      <c r="K120" s="443">
        <v>0.06</v>
      </c>
    </row>
    <row r="121" spans="1:11" ht="18">
      <c r="A121" s="464"/>
      <c r="B121" s="465" t="s">
        <v>640</v>
      </c>
      <c r="C121" s="444"/>
      <c r="D121" s="470"/>
      <c r="E121" s="444"/>
      <c r="F121" s="470"/>
      <c r="G121" s="444"/>
      <c r="H121" s="470"/>
      <c r="I121" s="444">
        <v>0.5</v>
      </c>
      <c r="J121" s="470">
        <v>0.5</v>
      </c>
      <c r="K121" s="445">
        <v>0.5</v>
      </c>
    </row>
    <row r="122" spans="1:11" ht="18">
      <c r="A122" s="464"/>
      <c r="B122" s="465" t="s">
        <v>710</v>
      </c>
      <c r="C122" s="444"/>
      <c r="D122" s="470"/>
      <c r="E122" s="444"/>
      <c r="F122" s="470"/>
      <c r="G122" s="444"/>
      <c r="H122" s="470"/>
      <c r="I122" s="444">
        <v>0.75</v>
      </c>
      <c r="J122" s="470">
        <v>0.75</v>
      </c>
      <c r="K122" s="445">
        <v>0.75</v>
      </c>
    </row>
    <row r="123" spans="1:11" ht="18">
      <c r="A123" s="473" t="s">
        <v>405</v>
      </c>
      <c r="B123" s="474"/>
      <c r="C123" s="475"/>
      <c r="D123" s="408"/>
      <c r="E123" s="475"/>
      <c r="F123" s="408"/>
      <c r="G123" s="475"/>
      <c r="H123" s="408"/>
      <c r="I123" s="475">
        <v>1.31</v>
      </c>
      <c r="J123" s="408">
        <v>1.31</v>
      </c>
      <c r="K123" s="476">
        <v>1.31</v>
      </c>
    </row>
    <row r="124" spans="1:11" ht="18">
      <c r="A124" s="462" t="s">
        <v>57</v>
      </c>
      <c r="B124" s="462" t="s">
        <v>144</v>
      </c>
      <c r="C124" s="442"/>
      <c r="D124" s="469"/>
      <c r="E124" s="442"/>
      <c r="F124" s="469"/>
      <c r="G124" s="442"/>
      <c r="H124" s="469"/>
      <c r="I124" s="442">
        <v>1.5</v>
      </c>
      <c r="J124" s="469">
        <v>1.5</v>
      </c>
      <c r="K124" s="443">
        <v>1.5</v>
      </c>
    </row>
    <row r="125" spans="1:11" ht="18">
      <c r="A125" s="473" t="s">
        <v>406</v>
      </c>
      <c r="B125" s="474"/>
      <c r="C125" s="475"/>
      <c r="D125" s="408"/>
      <c r="E125" s="475"/>
      <c r="F125" s="408"/>
      <c r="G125" s="475"/>
      <c r="H125" s="408"/>
      <c r="I125" s="475">
        <v>1.5</v>
      </c>
      <c r="J125" s="408">
        <v>1.5</v>
      </c>
      <c r="K125" s="476">
        <v>1.5</v>
      </c>
    </row>
    <row r="126" spans="1:11" ht="18">
      <c r="A126" s="462" t="s">
        <v>461</v>
      </c>
      <c r="B126" s="462" t="s">
        <v>243</v>
      </c>
      <c r="C126" s="442"/>
      <c r="D126" s="469"/>
      <c r="E126" s="442"/>
      <c r="F126" s="469"/>
      <c r="G126" s="442"/>
      <c r="H126" s="469"/>
      <c r="I126" s="442">
        <v>0.1</v>
      </c>
      <c r="J126" s="469">
        <v>0.1</v>
      </c>
      <c r="K126" s="443">
        <v>0.1</v>
      </c>
    </row>
    <row r="127" spans="1:11" ht="18">
      <c r="A127" s="464"/>
      <c r="B127" s="465" t="s">
        <v>484</v>
      </c>
      <c r="C127" s="444"/>
      <c r="D127" s="470"/>
      <c r="E127" s="444"/>
      <c r="F127" s="470"/>
      <c r="G127" s="444"/>
      <c r="H127" s="470"/>
      <c r="I127" s="444">
        <v>0.05</v>
      </c>
      <c r="J127" s="470">
        <v>0.05</v>
      </c>
      <c r="K127" s="445">
        <v>0.05</v>
      </c>
    </row>
    <row r="128" spans="1:11" ht="18">
      <c r="A128" s="464"/>
      <c r="B128" s="465" t="s">
        <v>584</v>
      </c>
      <c r="C128" s="444"/>
      <c r="D128" s="470"/>
      <c r="E128" s="444"/>
      <c r="F128" s="470"/>
      <c r="G128" s="444"/>
      <c r="H128" s="470"/>
      <c r="I128" s="444">
        <v>0.2</v>
      </c>
      <c r="J128" s="470">
        <v>0.2</v>
      </c>
      <c r="K128" s="445">
        <v>0.2</v>
      </c>
    </row>
    <row r="129" spans="1:11" ht="18">
      <c r="A129" s="464"/>
      <c r="B129" s="465" t="s">
        <v>692</v>
      </c>
      <c r="C129" s="444"/>
      <c r="D129" s="470"/>
      <c r="E129" s="444"/>
      <c r="F129" s="470"/>
      <c r="G129" s="444"/>
      <c r="H129" s="470"/>
      <c r="I129" s="444">
        <v>0.4</v>
      </c>
      <c r="J129" s="470">
        <v>0.4</v>
      </c>
      <c r="K129" s="445">
        <v>0.4</v>
      </c>
    </row>
    <row r="130" spans="1:11" ht="18">
      <c r="A130" s="473" t="s">
        <v>492</v>
      </c>
      <c r="B130" s="474"/>
      <c r="C130" s="475"/>
      <c r="D130" s="408"/>
      <c r="E130" s="475"/>
      <c r="F130" s="408"/>
      <c r="G130" s="475"/>
      <c r="H130" s="408"/>
      <c r="I130" s="475">
        <v>0.75</v>
      </c>
      <c r="J130" s="408">
        <v>0.75</v>
      </c>
      <c r="K130" s="476">
        <v>0.75</v>
      </c>
    </row>
    <row r="131" spans="1:11" ht="18">
      <c r="A131" s="462" t="s">
        <v>425</v>
      </c>
      <c r="B131" s="462" t="s">
        <v>508</v>
      </c>
      <c r="C131" s="442"/>
      <c r="D131" s="469"/>
      <c r="E131" s="442"/>
      <c r="F131" s="469"/>
      <c r="G131" s="442"/>
      <c r="H131" s="469"/>
      <c r="I131" s="442">
        <v>0.23</v>
      </c>
      <c r="J131" s="469">
        <v>0.23</v>
      </c>
      <c r="K131" s="443">
        <v>0.23</v>
      </c>
    </row>
    <row r="132" spans="1:11" ht="18">
      <c r="A132" s="464"/>
      <c r="B132" s="465" t="s">
        <v>817</v>
      </c>
      <c r="C132" s="444"/>
      <c r="D132" s="470"/>
      <c r="E132" s="444"/>
      <c r="F132" s="470"/>
      <c r="G132" s="444"/>
      <c r="H132" s="470"/>
      <c r="I132" s="444">
        <v>0.23</v>
      </c>
      <c r="J132" s="470">
        <v>0.23</v>
      </c>
      <c r="K132" s="445">
        <v>0.23</v>
      </c>
    </row>
    <row r="133" spans="1:11" ht="18">
      <c r="A133" s="464"/>
      <c r="B133" s="465" t="s">
        <v>818</v>
      </c>
      <c r="C133" s="444"/>
      <c r="D133" s="470"/>
      <c r="E133" s="444"/>
      <c r="F133" s="470"/>
      <c r="G133" s="444"/>
      <c r="H133" s="470"/>
      <c r="I133" s="444">
        <v>0.38</v>
      </c>
      <c r="J133" s="470">
        <v>0.38</v>
      </c>
      <c r="K133" s="445">
        <v>0.38</v>
      </c>
    </row>
    <row r="134" spans="1:11" ht="18">
      <c r="A134" s="464"/>
      <c r="B134" s="465" t="s">
        <v>819</v>
      </c>
      <c r="C134" s="444"/>
      <c r="D134" s="470"/>
      <c r="E134" s="444"/>
      <c r="F134" s="470"/>
      <c r="G134" s="444"/>
      <c r="H134" s="470"/>
      <c r="I134" s="444">
        <v>0.03</v>
      </c>
      <c r="J134" s="470">
        <v>0.03</v>
      </c>
      <c r="K134" s="445">
        <v>0.03</v>
      </c>
    </row>
    <row r="135" spans="1:11" ht="18">
      <c r="A135" s="473" t="s">
        <v>493</v>
      </c>
      <c r="B135" s="474"/>
      <c r="C135" s="475"/>
      <c r="D135" s="408"/>
      <c r="E135" s="475"/>
      <c r="F135" s="408"/>
      <c r="G135" s="475"/>
      <c r="H135" s="408"/>
      <c r="I135" s="475">
        <v>0.8700000000000001</v>
      </c>
      <c r="J135" s="408">
        <v>0.8700000000000001</v>
      </c>
      <c r="K135" s="476">
        <v>0.8700000000000001</v>
      </c>
    </row>
    <row r="136" spans="1:11" ht="18">
      <c r="A136" s="462" t="s">
        <v>471</v>
      </c>
      <c r="B136" s="462" t="s">
        <v>245</v>
      </c>
      <c r="C136" s="442"/>
      <c r="D136" s="469"/>
      <c r="E136" s="442"/>
      <c r="F136" s="469"/>
      <c r="G136" s="442"/>
      <c r="H136" s="469"/>
      <c r="I136" s="442">
        <v>0.38</v>
      </c>
      <c r="J136" s="469">
        <v>0.38</v>
      </c>
      <c r="K136" s="443">
        <v>0.38</v>
      </c>
    </row>
    <row r="137" spans="1:11" ht="18">
      <c r="A137" s="464"/>
      <c r="B137" s="465" t="s">
        <v>473</v>
      </c>
      <c r="C137" s="444"/>
      <c r="D137" s="470"/>
      <c r="E137" s="444"/>
      <c r="F137" s="470"/>
      <c r="G137" s="444"/>
      <c r="H137" s="470"/>
      <c r="I137" s="444">
        <v>0.28</v>
      </c>
      <c r="J137" s="470">
        <v>0.28</v>
      </c>
      <c r="K137" s="445">
        <v>0.28</v>
      </c>
    </row>
    <row r="138" spans="1:11" ht="18">
      <c r="A138" s="473" t="s">
        <v>494</v>
      </c>
      <c r="B138" s="474"/>
      <c r="C138" s="475"/>
      <c r="D138" s="408"/>
      <c r="E138" s="475"/>
      <c r="F138" s="408"/>
      <c r="G138" s="475"/>
      <c r="H138" s="408"/>
      <c r="I138" s="475">
        <v>0.66</v>
      </c>
      <c r="J138" s="408">
        <v>0.66</v>
      </c>
      <c r="K138" s="476">
        <v>0.66</v>
      </c>
    </row>
    <row r="139" spans="1:11" ht="18">
      <c r="A139" s="462" t="s">
        <v>530</v>
      </c>
      <c r="B139" s="462" t="s">
        <v>618</v>
      </c>
      <c r="C139" s="442"/>
      <c r="D139" s="469"/>
      <c r="E139" s="442"/>
      <c r="F139" s="469"/>
      <c r="G139" s="442">
        <v>0.53</v>
      </c>
      <c r="H139" s="469">
        <v>0.53</v>
      </c>
      <c r="I139" s="442"/>
      <c r="J139" s="469"/>
      <c r="K139" s="443">
        <v>0.53</v>
      </c>
    </row>
    <row r="140" spans="1:11" ht="18">
      <c r="A140" s="464"/>
      <c r="B140" s="465" t="s">
        <v>711</v>
      </c>
      <c r="C140" s="444"/>
      <c r="D140" s="470"/>
      <c r="E140" s="444"/>
      <c r="F140" s="470"/>
      <c r="G140" s="444">
        <v>0.03</v>
      </c>
      <c r="H140" s="470">
        <v>0.03</v>
      </c>
      <c r="I140" s="444"/>
      <c r="J140" s="470"/>
      <c r="K140" s="445">
        <v>0.03</v>
      </c>
    </row>
    <row r="141" spans="1:11" ht="18">
      <c r="A141" s="464"/>
      <c r="B141" s="465" t="s">
        <v>714</v>
      </c>
      <c r="C141" s="444"/>
      <c r="D141" s="470"/>
      <c r="E141" s="444"/>
      <c r="F141" s="470"/>
      <c r="G141" s="444">
        <v>0.5</v>
      </c>
      <c r="H141" s="470">
        <v>0.5</v>
      </c>
      <c r="I141" s="444"/>
      <c r="J141" s="470"/>
      <c r="K141" s="445">
        <v>0.5</v>
      </c>
    </row>
    <row r="142" spans="1:11" ht="18">
      <c r="A142" s="473" t="s">
        <v>661</v>
      </c>
      <c r="B142" s="474"/>
      <c r="C142" s="475"/>
      <c r="D142" s="408"/>
      <c r="E142" s="475"/>
      <c r="F142" s="408"/>
      <c r="G142" s="475">
        <v>1.06</v>
      </c>
      <c r="H142" s="408">
        <v>1.06</v>
      </c>
      <c r="I142" s="475"/>
      <c r="J142" s="408"/>
      <c r="K142" s="476">
        <v>1.06</v>
      </c>
    </row>
    <row r="143" spans="1:11" ht="18">
      <c r="A143" s="462" t="s">
        <v>568</v>
      </c>
      <c r="B143" s="462" t="s">
        <v>570</v>
      </c>
      <c r="C143" s="442"/>
      <c r="D143" s="469"/>
      <c r="E143" s="442"/>
      <c r="F143" s="469"/>
      <c r="G143" s="442">
        <v>0.05</v>
      </c>
      <c r="H143" s="469">
        <v>0.05</v>
      </c>
      <c r="I143" s="442"/>
      <c r="J143" s="469"/>
      <c r="K143" s="443">
        <v>0.05</v>
      </c>
    </row>
    <row r="144" spans="1:11" ht="18">
      <c r="A144" s="473" t="s">
        <v>662</v>
      </c>
      <c r="B144" s="474"/>
      <c r="C144" s="475"/>
      <c r="D144" s="408"/>
      <c r="E144" s="475"/>
      <c r="F144" s="408"/>
      <c r="G144" s="475">
        <v>0.05</v>
      </c>
      <c r="H144" s="408">
        <v>0.05</v>
      </c>
      <c r="I144" s="475"/>
      <c r="J144" s="408"/>
      <c r="K144" s="476">
        <v>0.05</v>
      </c>
    </row>
    <row r="145" spans="1:11" ht="18">
      <c r="A145" s="462" t="s">
        <v>565</v>
      </c>
      <c r="B145" s="462" t="s">
        <v>566</v>
      </c>
      <c r="C145" s="442"/>
      <c r="D145" s="469"/>
      <c r="E145" s="442"/>
      <c r="F145" s="469"/>
      <c r="G145" s="442">
        <v>1</v>
      </c>
      <c r="H145" s="469">
        <v>1</v>
      </c>
      <c r="I145" s="442"/>
      <c r="J145" s="469"/>
      <c r="K145" s="443">
        <v>1</v>
      </c>
    </row>
    <row r="146" spans="1:11" ht="18">
      <c r="A146" s="473" t="s">
        <v>663</v>
      </c>
      <c r="B146" s="474"/>
      <c r="C146" s="475"/>
      <c r="D146" s="408"/>
      <c r="E146" s="475"/>
      <c r="F146" s="408"/>
      <c r="G146" s="475">
        <v>1</v>
      </c>
      <c r="H146" s="408">
        <v>1</v>
      </c>
      <c r="I146" s="475"/>
      <c r="J146" s="408"/>
      <c r="K146" s="476">
        <v>1</v>
      </c>
    </row>
    <row r="147" spans="1:11" ht="18">
      <c r="A147" s="462" t="s">
        <v>676</v>
      </c>
      <c r="B147" s="462" t="s">
        <v>685</v>
      </c>
      <c r="C147" s="442"/>
      <c r="D147" s="469"/>
      <c r="E147" s="442"/>
      <c r="F147" s="469"/>
      <c r="G147" s="442">
        <v>0.48</v>
      </c>
      <c r="H147" s="469">
        <v>0.48</v>
      </c>
      <c r="I147" s="442"/>
      <c r="J147" s="469"/>
      <c r="K147" s="443">
        <v>0.48</v>
      </c>
    </row>
    <row r="148" spans="1:11" ht="18">
      <c r="A148" s="464"/>
      <c r="B148" s="465" t="s">
        <v>850</v>
      </c>
      <c r="C148" s="444"/>
      <c r="D148" s="470"/>
      <c r="E148" s="444"/>
      <c r="F148" s="470"/>
      <c r="G148" s="444">
        <v>0.2</v>
      </c>
      <c r="H148" s="470">
        <v>0.2</v>
      </c>
      <c r="I148" s="444"/>
      <c r="J148" s="470"/>
      <c r="K148" s="445">
        <v>0.2</v>
      </c>
    </row>
    <row r="149" spans="1:11" ht="18">
      <c r="A149" s="473" t="s">
        <v>783</v>
      </c>
      <c r="B149" s="474"/>
      <c r="C149" s="475"/>
      <c r="D149" s="408"/>
      <c r="E149" s="475"/>
      <c r="F149" s="408"/>
      <c r="G149" s="475">
        <v>0.6799999999999999</v>
      </c>
      <c r="H149" s="408">
        <v>0.6799999999999999</v>
      </c>
      <c r="I149" s="475"/>
      <c r="J149" s="408"/>
      <c r="K149" s="476">
        <v>0.6799999999999999</v>
      </c>
    </row>
    <row r="150" spans="1:11" ht="18">
      <c r="A150" s="462" t="s">
        <v>715</v>
      </c>
      <c r="B150" s="462" t="s">
        <v>770</v>
      </c>
      <c r="C150" s="442"/>
      <c r="D150" s="469"/>
      <c r="E150" s="442"/>
      <c r="F150" s="469"/>
      <c r="G150" s="442">
        <v>0.1</v>
      </c>
      <c r="H150" s="469">
        <v>0.1</v>
      </c>
      <c r="I150" s="442"/>
      <c r="J150" s="469"/>
      <c r="K150" s="443">
        <v>0.1</v>
      </c>
    </row>
    <row r="151" spans="1:11" ht="18">
      <c r="A151" s="464"/>
      <c r="B151" s="465" t="s">
        <v>717</v>
      </c>
      <c r="C151" s="444"/>
      <c r="D151" s="470"/>
      <c r="E151" s="444"/>
      <c r="F151" s="470"/>
      <c r="G151" s="444">
        <v>0.6</v>
      </c>
      <c r="H151" s="470">
        <v>0.6</v>
      </c>
      <c r="I151" s="444"/>
      <c r="J151" s="470"/>
      <c r="K151" s="445">
        <v>0.6</v>
      </c>
    </row>
    <row r="152" spans="1:11" ht="18">
      <c r="A152" s="464"/>
      <c r="B152" s="465" t="s">
        <v>835</v>
      </c>
      <c r="C152" s="444"/>
      <c r="D152" s="470"/>
      <c r="E152" s="444"/>
      <c r="F152" s="470"/>
      <c r="G152" s="444">
        <v>0.1</v>
      </c>
      <c r="H152" s="470">
        <v>0.1</v>
      </c>
      <c r="I152" s="444"/>
      <c r="J152" s="470"/>
      <c r="K152" s="445">
        <v>0.1</v>
      </c>
    </row>
    <row r="153" spans="1:11" ht="18">
      <c r="A153" s="464"/>
      <c r="B153" s="465" t="s">
        <v>836</v>
      </c>
      <c r="C153" s="444"/>
      <c r="D153" s="470"/>
      <c r="E153" s="444"/>
      <c r="F153" s="470"/>
      <c r="G153" s="444">
        <v>0.25</v>
      </c>
      <c r="H153" s="470">
        <v>0.25</v>
      </c>
      <c r="I153" s="444"/>
      <c r="J153" s="470"/>
      <c r="K153" s="445">
        <v>0.25</v>
      </c>
    </row>
    <row r="154" spans="1:11" ht="18">
      <c r="A154" s="473" t="s">
        <v>784</v>
      </c>
      <c r="B154" s="474"/>
      <c r="C154" s="475"/>
      <c r="D154" s="408"/>
      <c r="E154" s="475"/>
      <c r="F154" s="408"/>
      <c r="G154" s="475">
        <v>1.0499999999999998</v>
      </c>
      <c r="H154" s="408">
        <v>1.0499999999999998</v>
      </c>
      <c r="I154" s="475"/>
      <c r="J154" s="408"/>
      <c r="K154" s="476">
        <v>1.0499999999999998</v>
      </c>
    </row>
    <row r="155" spans="1:11" ht="18">
      <c r="A155" s="462" t="s">
        <v>796</v>
      </c>
      <c r="B155" s="462" t="s">
        <v>798</v>
      </c>
      <c r="C155" s="442"/>
      <c r="D155" s="469"/>
      <c r="E155" s="442"/>
      <c r="F155" s="469"/>
      <c r="G155" s="442">
        <v>0.4</v>
      </c>
      <c r="H155" s="469">
        <v>0.4</v>
      </c>
      <c r="I155" s="442"/>
      <c r="J155" s="469"/>
      <c r="K155" s="443">
        <v>0.4</v>
      </c>
    </row>
    <row r="156" spans="1:11" ht="18">
      <c r="A156" s="473" t="s">
        <v>853</v>
      </c>
      <c r="B156" s="474"/>
      <c r="C156" s="475"/>
      <c r="D156" s="408"/>
      <c r="E156" s="475"/>
      <c r="F156" s="408"/>
      <c r="G156" s="475">
        <v>0.4</v>
      </c>
      <c r="H156" s="408">
        <v>0.4</v>
      </c>
      <c r="I156" s="475"/>
      <c r="J156" s="408"/>
      <c r="K156" s="476">
        <v>0.4</v>
      </c>
    </row>
    <row r="157" spans="1:11" ht="18">
      <c r="A157" s="466" t="s">
        <v>9</v>
      </c>
      <c r="B157" s="467"/>
      <c r="C157" s="446">
        <v>3.9</v>
      </c>
      <c r="D157" s="396">
        <v>3.9</v>
      </c>
      <c r="E157" s="446">
        <v>4.24</v>
      </c>
      <c r="F157" s="396">
        <v>4.24</v>
      </c>
      <c r="G157" s="446">
        <v>6.099999999999999</v>
      </c>
      <c r="H157" s="396">
        <v>6.099999999999999</v>
      </c>
      <c r="I157" s="446">
        <v>19.705</v>
      </c>
      <c r="J157" s="396">
        <v>19.705</v>
      </c>
      <c r="K157" s="447">
        <v>33.94500000000001</v>
      </c>
    </row>
  </sheetData>
  <sheetProtection/>
  <printOptions horizontalCentered="1"/>
  <pageMargins left="0.7" right="0.7" top="0.75" bottom="0.75" header="0.3" footer="0.3"/>
  <pageSetup fitToHeight="1" fitToWidth="1" horizontalDpi="600" verticalDpi="600" orientation="landscape" r:id="rId1"/>
  <headerFooter>
    <oddHeader>&amp;C&amp;"Arial,Bold"&amp;14&amp;F
&amp;A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3:S48"/>
  <sheetViews>
    <sheetView view="pageBreakPreview" zoomScale="90" zoomScaleNormal="80" zoomScaleSheetLayoutView="90" zoomScalePageLayoutView="0" workbookViewId="0" topLeftCell="A1">
      <pane xSplit="3" ySplit="6" topLeftCell="H33" activePane="bottomRight" state="frozen"/>
      <selection pane="topLeft" activeCell="A1" sqref="A1"/>
      <selection pane="topRight" activeCell="C1" sqref="C1"/>
      <selection pane="bottomLeft" activeCell="A7" sqref="A7"/>
      <selection pane="bottomRight" activeCell="C15" sqref="C15"/>
    </sheetView>
  </sheetViews>
  <sheetFormatPr defaultColWidth="9.140625" defaultRowHeight="12.75" outlineLevelRow="1"/>
  <cols>
    <col min="1" max="1" width="25.8515625" style="0" customWidth="1"/>
    <col min="2" max="2" width="25.8515625" style="0" hidden="1" customWidth="1"/>
    <col min="3" max="3" width="15.7109375" style="53" customWidth="1"/>
    <col min="4" max="4" width="15.7109375" style="53" hidden="1" customWidth="1"/>
    <col min="5" max="5" width="13.28125" style="0" customWidth="1"/>
    <col min="6" max="6" width="13.8515625" style="0" customWidth="1"/>
    <col min="7" max="8" width="11.28125" style="0" customWidth="1"/>
    <col min="9" max="9" width="12.421875" style="0" customWidth="1"/>
    <col min="10" max="10" width="11.140625" style="0" customWidth="1"/>
    <col min="11" max="11" width="12.421875" style="0" customWidth="1"/>
    <col min="12" max="12" width="12.140625" style="0" customWidth="1"/>
    <col min="13" max="13" width="11.28125" style="0" customWidth="1"/>
    <col min="14" max="14" width="11.8515625" style="0" customWidth="1"/>
    <col min="15" max="15" width="12.421875" style="0" customWidth="1"/>
    <col min="16" max="16" width="10.00390625" style="0" customWidth="1"/>
    <col min="17" max="17" width="4.7109375" style="0" customWidth="1"/>
    <col min="18" max="18" width="7.421875" style="0" customWidth="1"/>
    <col min="19" max="40" width="12.57421875" style="0" customWidth="1"/>
    <col min="41" max="41" width="8.57421875" style="0" customWidth="1"/>
    <col min="42" max="63" width="12.57421875" style="0" customWidth="1"/>
    <col min="64" max="72" width="12.57421875" style="0" bestFit="1" customWidth="1"/>
    <col min="73" max="73" width="8.140625" style="0" customWidth="1"/>
    <col min="74" max="74" width="6.00390625" style="0" customWidth="1"/>
    <col min="75" max="75" width="8.7109375" style="0" customWidth="1"/>
    <col min="76" max="76" width="11.28125" style="0" customWidth="1"/>
    <col min="77" max="83" width="11.28125" style="0" bestFit="1" customWidth="1"/>
    <col min="84" max="93" width="11.28125" style="0" customWidth="1"/>
    <col min="94" max="94" width="8.421875" style="0" customWidth="1"/>
    <col min="95" max="105" width="7.421875" style="0" customWidth="1"/>
    <col min="106" max="106" width="8.421875" style="0" customWidth="1"/>
    <col min="107" max="107" width="5.7109375" style="0" customWidth="1"/>
    <col min="108" max="108" width="8.140625" style="0" customWidth="1"/>
    <col min="109" max="112" width="6.57421875" style="0" customWidth="1"/>
    <col min="113" max="113" width="8.00390625" style="0" customWidth="1"/>
    <col min="114" max="114" width="12.421875" style="0" customWidth="1"/>
    <col min="115" max="115" width="7.140625" style="0" customWidth="1"/>
    <col min="116" max="117" width="5.57421875" style="0" customWidth="1"/>
    <col min="118" max="118" width="8.421875" style="0" customWidth="1"/>
    <col min="119" max="119" width="5.28125" style="0" customWidth="1"/>
    <col min="120" max="120" width="8.00390625" style="0" customWidth="1"/>
    <col min="121" max="121" width="8.140625" style="0" customWidth="1"/>
    <col min="122" max="122" width="7.140625" style="0" customWidth="1"/>
  </cols>
  <sheetData>
    <row r="3" spans="1:4" ht="12">
      <c r="A3" s="46" t="s">
        <v>8</v>
      </c>
      <c r="B3" s="46"/>
      <c r="C3" s="54" t="s">
        <v>343</v>
      </c>
      <c r="D3" s="55"/>
    </row>
    <row r="5" spans="1:16" ht="12">
      <c r="A5" s="2" t="s">
        <v>231</v>
      </c>
      <c r="B5" s="13"/>
      <c r="C5" s="3"/>
      <c r="D5" s="13"/>
      <c r="E5" s="57" t="s">
        <v>6</v>
      </c>
      <c r="F5" s="3"/>
      <c r="G5" s="3"/>
      <c r="H5" s="3"/>
      <c r="I5" s="3"/>
      <c r="J5" s="3"/>
      <c r="K5" s="3"/>
      <c r="L5" s="3"/>
      <c r="M5" s="3"/>
      <c r="N5" s="3"/>
      <c r="O5" s="3"/>
      <c r="P5" s="4"/>
    </row>
    <row r="6" spans="1:19" ht="36" customHeight="1">
      <c r="A6" s="74" t="s">
        <v>4</v>
      </c>
      <c r="B6" s="74"/>
      <c r="C6" s="74" t="s">
        <v>5</v>
      </c>
      <c r="D6" s="87"/>
      <c r="E6" s="75" t="s">
        <v>360</v>
      </c>
      <c r="F6" s="76" t="s">
        <v>361</v>
      </c>
      <c r="G6" s="76" t="s">
        <v>362</v>
      </c>
      <c r="H6" s="76" t="s">
        <v>363</v>
      </c>
      <c r="I6" s="76" t="s">
        <v>364</v>
      </c>
      <c r="J6" s="76" t="s">
        <v>370</v>
      </c>
      <c r="K6" s="76" t="s">
        <v>365</v>
      </c>
      <c r="L6" s="76" t="s">
        <v>366</v>
      </c>
      <c r="M6" s="76" t="s">
        <v>367</v>
      </c>
      <c r="N6" s="76" t="s">
        <v>369</v>
      </c>
      <c r="O6" s="76" t="s">
        <v>368</v>
      </c>
      <c r="P6" s="77" t="s">
        <v>9</v>
      </c>
      <c r="Q6" s="56"/>
      <c r="R6" s="56"/>
      <c r="S6" s="8"/>
    </row>
    <row r="7" spans="1:16" ht="16.5" outlineLevel="1">
      <c r="A7" s="78" t="s">
        <v>12</v>
      </c>
      <c r="B7" s="78"/>
      <c r="C7" s="79" t="s">
        <v>112</v>
      </c>
      <c r="D7" s="88"/>
      <c r="E7" s="62">
        <v>0.015</v>
      </c>
      <c r="F7" s="63"/>
      <c r="G7" s="63"/>
      <c r="H7" s="63"/>
      <c r="I7" s="63"/>
      <c r="J7" s="63"/>
      <c r="K7" s="63"/>
      <c r="L7" s="63"/>
      <c r="M7" s="63"/>
      <c r="N7" s="63"/>
      <c r="O7" s="63"/>
      <c r="P7" s="64">
        <v>0.015</v>
      </c>
    </row>
    <row r="8" spans="1:16" ht="16.5" outlineLevel="1">
      <c r="A8" s="80"/>
      <c r="B8" s="82"/>
      <c r="C8" s="81" t="s">
        <v>13</v>
      </c>
      <c r="D8" s="89"/>
      <c r="E8" s="65">
        <v>0.25</v>
      </c>
      <c r="F8" s="66"/>
      <c r="G8" s="66"/>
      <c r="H8" s="66">
        <v>0.23</v>
      </c>
      <c r="I8" s="66"/>
      <c r="J8" s="66"/>
      <c r="K8" s="66"/>
      <c r="L8" s="66"/>
      <c r="M8" s="66"/>
      <c r="N8" s="66"/>
      <c r="O8" s="66"/>
      <c r="P8" s="67">
        <v>0.48</v>
      </c>
    </row>
    <row r="9" spans="1:16" ht="16.5" outlineLevel="1">
      <c r="A9" s="80"/>
      <c r="B9" s="82"/>
      <c r="C9" s="81" t="s">
        <v>14</v>
      </c>
      <c r="D9" s="89"/>
      <c r="E9" s="65"/>
      <c r="F9" s="66"/>
      <c r="G9" s="66">
        <v>0.1</v>
      </c>
      <c r="H9" s="66"/>
      <c r="I9" s="66"/>
      <c r="J9" s="66"/>
      <c r="K9" s="66"/>
      <c r="L9" s="66"/>
      <c r="M9" s="66"/>
      <c r="N9" s="66"/>
      <c r="O9" s="66"/>
      <c r="P9" s="67">
        <v>0.1</v>
      </c>
    </row>
    <row r="10" spans="1:16" ht="16.5" outlineLevel="1">
      <c r="A10" s="80"/>
      <c r="B10" s="82"/>
      <c r="C10" s="81" t="s">
        <v>66</v>
      </c>
      <c r="D10" s="89"/>
      <c r="E10" s="65">
        <v>0.12000000000000001</v>
      </c>
      <c r="F10" s="66"/>
      <c r="G10" s="66"/>
      <c r="H10" s="66"/>
      <c r="I10" s="66"/>
      <c r="J10" s="66"/>
      <c r="K10" s="66"/>
      <c r="L10" s="66"/>
      <c r="M10" s="66"/>
      <c r="N10" s="66"/>
      <c r="O10" s="66"/>
      <c r="P10" s="67">
        <v>0.12000000000000001</v>
      </c>
    </row>
    <row r="11" spans="1:16" ht="16.5" outlineLevel="1">
      <c r="A11" s="80"/>
      <c r="B11" s="82"/>
      <c r="C11" s="81" t="s">
        <v>16</v>
      </c>
      <c r="D11" s="89"/>
      <c r="E11" s="65">
        <v>0.5</v>
      </c>
      <c r="F11" s="66"/>
      <c r="G11" s="66">
        <v>0.8900000000000001</v>
      </c>
      <c r="H11" s="66">
        <v>0.8</v>
      </c>
      <c r="I11" s="66"/>
      <c r="J11" s="66"/>
      <c r="K11" s="66"/>
      <c r="L11" s="66">
        <v>0.15</v>
      </c>
      <c r="M11" s="66"/>
      <c r="N11" s="66"/>
      <c r="O11" s="66"/>
      <c r="P11" s="67">
        <v>2.3400000000000003</v>
      </c>
    </row>
    <row r="12" spans="1:16" ht="16.5" outlineLevel="1">
      <c r="A12" s="80"/>
      <c r="B12" s="82"/>
      <c r="C12" s="81" t="s">
        <v>83</v>
      </c>
      <c r="D12" s="89"/>
      <c r="E12" s="65"/>
      <c r="F12" s="66"/>
      <c r="G12" s="66">
        <v>0.52</v>
      </c>
      <c r="H12" s="66"/>
      <c r="I12" s="66"/>
      <c r="J12" s="66"/>
      <c r="K12" s="66"/>
      <c r="L12" s="66"/>
      <c r="M12" s="66"/>
      <c r="N12" s="66"/>
      <c r="O12" s="66"/>
      <c r="P12" s="67">
        <v>0.52</v>
      </c>
    </row>
    <row r="13" spans="1:16" ht="16.5" outlineLevel="1">
      <c r="A13" s="80"/>
      <c r="B13" s="82"/>
      <c r="C13" s="81" t="s">
        <v>19</v>
      </c>
      <c r="D13" s="89"/>
      <c r="E13" s="65">
        <v>0.9000000000000001</v>
      </c>
      <c r="F13" s="66"/>
      <c r="G13" s="66">
        <v>1.1400000000000001</v>
      </c>
      <c r="H13" s="66">
        <v>0.53</v>
      </c>
      <c r="I13" s="66"/>
      <c r="J13" s="66"/>
      <c r="K13" s="66"/>
      <c r="L13" s="66"/>
      <c r="M13" s="66"/>
      <c r="N13" s="66"/>
      <c r="O13" s="66"/>
      <c r="P13" s="67">
        <v>2.5700000000000003</v>
      </c>
    </row>
    <row r="14" spans="1:16" ht="16.5" outlineLevel="1">
      <c r="A14" s="80"/>
      <c r="B14" s="82"/>
      <c r="C14" s="82" t="s">
        <v>359</v>
      </c>
      <c r="D14" s="90"/>
      <c r="E14" s="65">
        <v>0.4</v>
      </c>
      <c r="F14" s="66"/>
      <c r="G14" s="66">
        <v>0.4</v>
      </c>
      <c r="H14" s="66">
        <v>0.25</v>
      </c>
      <c r="I14" s="66"/>
      <c r="J14" s="66"/>
      <c r="K14" s="66"/>
      <c r="L14" s="66"/>
      <c r="M14" s="66"/>
      <c r="N14" s="66"/>
      <c r="O14" s="66"/>
      <c r="P14" s="67">
        <v>1.05</v>
      </c>
    </row>
    <row r="15" spans="1:16" ht="16.5" outlineLevel="1">
      <c r="A15" s="80"/>
      <c r="B15" s="82"/>
      <c r="C15" s="81" t="s">
        <v>116</v>
      </c>
      <c r="D15" s="89"/>
      <c r="E15" s="65">
        <v>0.615</v>
      </c>
      <c r="F15" s="66">
        <v>0.3</v>
      </c>
      <c r="G15" s="66"/>
      <c r="H15" s="66"/>
      <c r="I15" s="66"/>
      <c r="J15" s="66"/>
      <c r="K15" s="66"/>
      <c r="L15" s="66"/>
      <c r="M15" s="66"/>
      <c r="N15" s="66"/>
      <c r="O15" s="66"/>
      <c r="P15" s="67">
        <v>0.915</v>
      </c>
    </row>
    <row r="16" spans="1:16" ht="16.5" outlineLevel="1">
      <c r="A16" s="80"/>
      <c r="B16" s="82"/>
      <c r="C16" s="81" t="s">
        <v>119</v>
      </c>
      <c r="D16" s="89"/>
      <c r="E16" s="65">
        <v>0.75</v>
      </c>
      <c r="F16" s="66"/>
      <c r="G16" s="66"/>
      <c r="H16" s="66">
        <v>0.89</v>
      </c>
      <c r="I16" s="66"/>
      <c r="J16" s="66"/>
      <c r="K16" s="66"/>
      <c r="L16" s="66"/>
      <c r="M16" s="66"/>
      <c r="N16" s="66"/>
      <c r="O16" s="66"/>
      <c r="P16" s="67">
        <v>1.6400000000000001</v>
      </c>
    </row>
    <row r="17" spans="1:16" ht="16.5" outlineLevel="1">
      <c r="A17" s="80"/>
      <c r="B17" s="82"/>
      <c r="C17" s="81" t="s">
        <v>120</v>
      </c>
      <c r="D17" s="89"/>
      <c r="E17" s="65">
        <v>0.32</v>
      </c>
      <c r="F17" s="66"/>
      <c r="G17" s="66"/>
      <c r="H17" s="66"/>
      <c r="I17" s="66"/>
      <c r="J17" s="66"/>
      <c r="K17" s="66"/>
      <c r="L17" s="66"/>
      <c r="M17" s="66"/>
      <c r="N17" s="66"/>
      <c r="O17" s="66"/>
      <c r="P17" s="67">
        <v>0.32</v>
      </c>
    </row>
    <row r="18" spans="1:16" ht="16.5" outlineLevel="1">
      <c r="A18" s="80"/>
      <c r="B18" s="82"/>
      <c r="C18" s="81" t="s">
        <v>24</v>
      </c>
      <c r="D18" s="89"/>
      <c r="E18" s="65">
        <v>0.1</v>
      </c>
      <c r="F18" s="66">
        <v>1.35</v>
      </c>
      <c r="G18" s="66"/>
      <c r="H18" s="66">
        <v>0.2</v>
      </c>
      <c r="I18" s="66"/>
      <c r="J18" s="66"/>
      <c r="K18" s="66"/>
      <c r="L18" s="66"/>
      <c r="M18" s="66"/>
      <c r="N18" s="66"/>
      <c r="O18" s="66"/>
      <c r="P18" s="67">
        <v>1.6500000000000001</v>
      </c>
    </row>
    <row r="19" spans="1:16" ht="16.5" outlineLevel="1">
      <c r="A19" s="80"/>
      <c r="B19" s="82"/>
      <c r="C19" s="81" t="s">
        <v>125</v>
      </c>
      <c r="D19" s="89"/>
      <c r="E19" s="65"/>
      <c r="F19" s="66"/>
      <c r="G19" s="66">
        <v>0.01</v>
      </c>
      <c r="H19" s="66">
        <v>0.01</v>
      </c>
      <c r="I19" s="66"/>
      <c r="J19" s="66"/>
      <c r="K19" s="66"/>
      <c r="L19" s="66"/>
      <c r="M19" s="66"/>
      <c r="N19" s="66"/>
      <c r="O19" s="66"/>
      <c r="P19" s="67">
        <v>0.02</v>
      </c>
    </row>
    <row r="20" spans="1:16" ht="16.5" outlineLevel="1">
      <c r="A20" s="80"/>
      <c r="B20" s="82"/>
      <c r="C20" s="81" t="s">
        <v>30</v>
      </c>
      <c r="D20" s="89"/>
      <c r="E20" s="65">
        <v>0.45000000000000007</v>
      </c>
      <c r="F20" s="66">
        <v>1</v>
      </c>
      <c r="G20" s="66">
        <v>1.7</v>
      </c>
      <c r="H20" s="66">
        <v>0.3</v>
      </c>
      <c r="I20" s="66"/>
      <c r="J20" s="66"/>
      <c r="K20" s="66"/>
      <c r="L20" s="66"/>
      <c r="M20" s="66"/>
      <c r="N20" s="66"/>
      <c r="O20" s="66"/>
      <c r="P20" s="67">
        <v>3.45</v>
      </c>
    </row>
    <row r="21" spans="1:16" ht="16.5" outlineLevel="1">
      <c r="A21" s="80"/>
      <c r="B21" s="82"/>
      <c r="C21" s="81" t="s">
        <v>33</v>
      </c>
      <c r="D21" s="89"/>
      <c r="E21" s="65">
        <v>0.7999999999999999</v>
      </c>
      <c r="F21" s="66">
        <v>0.75</v>
      </c>
      <c r="G21" s="66">
        <v>0.63</v>
      </c>
      <c r="H21" s="66">
        <v>2.01</v>
      </c>
      <c r="I21" s="66"/>
      <c r="J21" s="66"/>
      <c r="K21" s="66">
        <v>2.3</v>
      </c>
      <c r="L21" s="66"/>
      <c r="M21" s="66"/>
      <c r="N21" s="66">
        <v>0.25</v>
      </c>
      <c r="O21" s="66"/>
      <c r="P21" s="67">
        <v>6.739999999999999</v>
      </c>
    </row>
    <row r="22" spans="1:16" ht="16.5" outlineLevel="1">
      <c r="A22" s="80"/>
      <c r="B22" s="82"/>
      <c r="C22" s="81" t="s">
        <v>37</v>
      </c>
      <c r="D22" s="89"/>
      <c r="E22" s="65">
        <v>1.825</v>
      </c>
      <c r="F22" s="66">
        <v>3.5</v>
      </c>
      <c r="G22" s="66">
        <v>2.27</v>
      </c>
      <c r="H22" s="66">
        <v>2.47</v>
      </c>
      <c r="I22" s="66">
        <v>1.8</v>
      </c>
      <c r="J22" s="66">
        <v>1.625</v>
      </c>
      <c r="K22" s="66">
        <v>5.55</v>
      </c>
      <c r="L22" s="66">
        <v>1.7000000000000002</v>
      </c>
      <c r="M22" s="66">
        <v>3</v>
      </c>
      <c r="N22" s="66">
        <v>7</v>
      </c>
      <c r="O22" s="66">
        <v>3</v>
      </c>
      <c r="P22" s="67">
        <v>33.74</v>
      </c>
    </row>
    <row r="23" spans="1:16" ht="16.5" outlineLevel="1">
      <c r="A23" s="80"/>
      <c r="B23" s="82"/>
      <c r="C23" s="81" t="s">
        <v>86</v>
      </c>
      <c r="D23" s="89"/>
      <c r="E23" s="65">
        <v>0.7749999999999999</v>
      </c>
      <c r="F23" s="66"/>
      <c r="G23" s="66"/>
      <c r="H23" s="66"/>
      <c r="I23" s="66"/>
      <c r="J23" s="66">
        <v>0.1</v>
      </c>
      <c r="K23" s="66"/>
      <c r="L23" s="66"/>
      <c r="M23" s="66"/>
      <c r="N23" s="66"/>
      <c r="O23" s="66"/>
      <c r="P23" s="67">
        <v>0.8749999999999999</v>
      </c>
    </row>
    <row r="24" spans="1:16" ht="23.25" customHeight="1">
      <c r="A24" s="60" t="s">
        <v>43</v>
      </c>
      <c r="B24" s="85"/>
      <c r="C24" s="61"/>
      <c r="D24" s="91"/>
      <c r="E24" s="68">
        <v>7.82</v>
      </c>
      <c r="F24" s="69">
        <v>6.9</v>
      </c>
      <c r="G24" s="69">
        <v>7.66</v>
      </c>
      <c r="H24" s="69">
        <v>7.6899999999999995</v>
      </c>
      <c r="I24" s="69">
        <v>1.8</v>
      </c>
      <c r="J24" s="69">
        <v>1.725</v>
      </c>
      <c r="K24" s="69">
        <v>7.85</v>
      </c>
      <c r="L24" s="69">
        <v>1.85</v>
      </c>
      <c r="M24" s="69">
        <v>3</v>
      </c>
      <c r="N24" s="69">
        <v>7.25</v>
      </c>
      <c r="O24" s="69">
        <v>3</v>
      </c>
      <c r="P24" s="70">
        <v>56.545</v>
      </c>
    </row>
    <row r="25" spans="1:16" ht="16.5" outlineLevel="1">
      <c r="A25" s="78" t="s">
        <v>45</v>
      </c>
      <c r="B25" s="78"/>
      <c r="C25" s="79" t="s">
        <v>265</v>
      </c>
      <c r="D25" s="88"/>
      <c r="E25" s="62">
        <v>0.4</v>
      </c>
      <c r="F25" s="63"/>
      <c r="G25" s="63">
        <v>1</v>
      </c>
      <c r="H25" s="63">
        <v>0.5</v>
      </c>
      <c r="I25" s="63"/>
      <c r="J25" s="63"/>
      <c r="K25" s="63"/>
      <c r="L25" s="63"/>
      <c r="M25" s="63"/>
      <c r="N25" s="63"/>
      <c r="O25" s="63"/>
      <c r="P25" s="64">
        <v>1.9</v>
      </c>
    </row>
    <row r="26" spans="1:16" ht="16.5" outlineLevel="1">
      <c r="A26" s="80"/>
      <c r="B26" s="82"/>
      <c r="C26" s="81" t="s">
        <v>172</v>
      </c>
      <c r="D26" s="89"/>
      <c r="E26" s="65">
        <v>0.75</v>
      </c>
      <c r="F26" s="66"/>
      <c r="G26" s="66"/>
      <c r="H26" s="66">
        <v>0.2</v>
      </c>
      <c r="I26" s="66"/>
      <c r="J26" s="66"/>
      <c r="K26" s="66"/>
      <c r="L26" s="66"/>
      <c r="M26" s="66"/>
      <c r="N26" s="66"/>
      <c r="O26" s="66"/>
      <c r="P26" s="67">
        <v>0.95</v>
      </c>
    </row>
    <row r="27" spans="1:16" ht="16.5" outlineLevel="1">
      <c r="A27" s="80"/>
      <c r="B27" s="82"/>
      <c r="C27" s="81" t="s">
        <v>63</v>
      </c>
      <c r="D27" s="89"/>
      <c r="E27" s="65">
        <v>0.2</v>
      </c>
      <c r="F27" s="66"/>
      <c r="G27" s="66"/>
      <c r="H27" s="66">
        <v>0.13</v>
      </c>
      <c r="I27" s="66"/>
      <c r="J27" s="66"/>
      <c r="K27" s="66"/>
      <c r="L27" s="66"/>
      <c r="M27" s="66"/>
      <c r="N27" s="66"/>
      <c r="O27" s="66"/>
      <c r="P27" s="67">
        <v>0.33</v>
      </c>
    </row>
    <row r="28" spans="1:16" ht="16.5" outlineLevel="1">
      <c r="A28" s="80"/>
      <c r="B28" s="82"/>
      <c r="C28" s="81" t="s">
        <v>61</v>
      </c>
      <c r="D28" s="89"/>
      <c r="E28" s="65">
        <v>0.05</v>
      </c>
      <c r="F28" s="66"/>
      <c r="G28" s="66">
        <v>0.6</v>
      </c>
      <c r="H28" s="66">
        <v>0.95</v>
      </c>
      <c r="I28" s="66"/>
      <c r="J28" s="66"/>
      <c r="K28" s="66"/>
      <c r="L28" s="66"/>
      <c r="M28" s="66"/>
      <c r="N28" s="66"/>
      <c r="O28" s="66"/>
      <c r="P28" s="67">
        <v>1.6</v>
      </c>
    </row>
    <row r="29" spans="1:16" ht="16.5" outlineLevel="1">
      <c r="A29" s="80"/>
      <c r="B29" s="82"/>
      <c r="C29" s="81" t="s">
        <v>130</v>
      </c>
      <c r="D29" s="89"/>
      <c r="E29" s="65">
        <v>0.2</v>
      </c>
      <c r="F29" s="66">
        <v>0.6</v>
      </c>
      <c r="G29" s="66"/>
      <c r="H29" s="66">
        <v>0.23</v>
      </c>
      <c r="I29" s="66"/>
      <c r="J29" s="66"/>
      <c r="K29" s="66"/>
      <c r="L29" s="66"/>
      <c r="M29" s="66"/>
      <c r="N29" s="66"/>
      <c r="O29" s="66"/>
      <c r="P29" s="67">
        <v>1.03</v>
      </c>
    </row>
    <row r="30" spans="1:16" ht="16.5" outlineLevel="1">
      <c r="A30" s="80"/>
      <c r="B30" s="82"/>
      <c r="C30" s="81" t="s">
        <v>46</v>
      </c>
      <c r="D30" s="89"/>
      <c r="E30" s="65">
        <v>0.30000000000000004</v>
      </c>
      <c r="F30" s="66">
        <v>0.75</v>
      </c>
      <c r="G30" s="66">
        <v>0.75</v>
      </c>
      <c r="H30" s="66">
        <v>0.87</v>
      </c>
      <c r="I30" s="66"/>
      <c r="J30" s="66"/>
      <c r="K30" s="66"/>
      <c r="L30" s="66"/>
      <c r="M30" s="66"/>
      <c r="N30" s="66">
        <v>2</v>
      </c>
      <c r="O30" s="66"/>
      <c r="P30" s="67">
        <v>4.67</v>
      </c>
    </row>
    <row r="31" spans="1:16" ht="16.5" outlineLevel="1">
      <c r="A31" s="80"/>
      <c r="B31" s="82"/>
      <c r="C31" s="81" t="s">
        <v>283</v>
      </c>
      <c r="D31" s="89"/>
      <c r="E31" s="65">
        <v>0.30000000000000004</v>
      </c>
      <c r="F31" s="66"/>
      <c r="G31" s="66">
        <v>0.8</v>
      </c>
      <c r="H31" s="66">
        <v>1</v>
      </c>
      <c r="I31" s="66"/>
      <c r="J31" s="66"/>
      <c r="K31" s="66"/>
      <c r="L31" s="66"/>
      <c r="M31" s="66"/>
      <c r="N31" s="66"/>
      <c r="O31" s="66"/>
      <c r="P31" s="67">
        <v>2.1</v>
      </c>
    </row>
    <row r="32" spans="1:16" ht="16.5" outlineLevel="1">
      <c r="A32" s="80"/>
      <c r="B32" s="82"/>
      <c r="C32" s="81" t="s">
        <v>133</v>
      </c>
      <c r="D32" s="89"/>
      <c r="E32" s="65"/>
      <c r="F32" s="66">
        <v>0.25</v>
      </c>
      <c r="G32" s="66"/>
      <c r="H32" s="66">
        <v>0.6300000000000001</v>
      </c>
      <c r="I32" s="66"/>
      <c r="J32" s="66"/>
      <c r="K32" s="66"/>
      <c r="L32" s="66"/>
      <c r="M32" s="66"/>
      <c r="N32" s="66"/>
      <c r="O32" s="66"/>
      <c r="P32" s="67">
        <v>0.8800000000000001</v>
      </c>
    </row>
    <row r="33" spans="1:16" ht="16.5" outlineLevel="1">
      <c r="A33" s="80"/>
      <c r="B33" s="82"/>
      <c r="C33" s="81" t="s">
        <v>76</v>
      </c>
      <c r="D33" s="89"/>
      <c r="E33" s="65">
        <v>0.4</v>
      </c>
      <c r="F33" s="66"/>
      <c r="G33" s="66">
        <v>0.8</v>
      </c>
      <c r="H33" s="66"/>
      <c r="I33" s="66"/>
      <c r="J33" s="66"/>
      <c r="K33" s="66"/>
      <c r="L33" s="66"/>
      <c r="M33" s="66"/>
      <c r="N33" s="66"/>
      <c r="O33" s="66"/>
      <c r="P33" s="67">
        <v>1.2000000000000002</v>
      </c>
    </row>
    <row r="34" spans="1:16" ht="16.5" outlineLevel="1">
      <c r="A34" s="80"/>
      <c r="B34" s="82"/>
      <c r="C34" s="81" t="s">
        <v>77</v>
      </c>
      <c r="D34" s="89"/>
      <c r="E34" s="65"/>
      <c r="F34" s="66">
        <v>0.05</v>
      </c>
      <c r="G34" s="66"/>
      <c r="H34" s="66">
        <v>0.48000000000000004</v>
      </c>
      <c r="I34" s="66"/>
      <c r="J34" s="66"/>
      <c r="K34" s="66"/>
      <c r="L34" s="66"/>
      <c r="M34" s="66"/>
      <c r="N34" s="66"/>
      <c r="O34" s="66"/>
      <c r="P34" s="67">
        <v>0.53</v>
      </c>
    </row>
    <row r="35" spans="1:16" ht="16.5" outlineLevel="1">
      <c r="A35" s="80"/>
      <c r="B35" s="82"/>
      <c r="C35" s="81" t="s">
        <v>60</v>
      </c>
      <c r="D35" s="89"/>
      <c r="E35" s="65">
        <v>0.2</v>
      </c>
      <c r="F35" s="66"/>
      <c r="G35" s="66"/>
      <c r="H35" s="66">
        <v>0.15</v>
      </c>
      <c r="I35" s="66"/>
      <c r="J35" s="66"/>
      <c r="K35" s="66"/>
      <c r="L35" s="66"/>
      <c r="M35" s="66"/>
      <c r="N35" s="66"/>
      <c r="O35" s="66"/>
      <c r="P35" s="67">
        <v>0.35</v>
      </c>
    </row>
    <row r="36" spans="1:16" ht="16.5" outlineLevel="1">
      <c r="A36" s="80"/>
      <c r="B36" s="82"/>
      <c r="C36" s="81" t="s">
        <v>59</v>
      </c>
      <c r="D36" s="89"/>
      <c r="E36" s="65">
        <v>0.25</v>
      </c>
      <c r="F36" s="66"/>
      <c r="G36" s="66"/>
      <c r="H36" s="66">
        <v>1.6500000000000001</v>
      </c>
      <c r="I36" s="66"/>
      <c r="J36" s="66"/>
      <c r="K36" s="66"/>
      <c r="L36" s="66"/>
      <c r="M36" s="66"/>
      <c r="N36" s="66"/>
      <c r="O36" s="66"/>
      <c r="P36" s="67">
        <v>1.9000000000000001</v>
      </c>
    </row>
    <row r="37" spans="1:16" ht="16.5" outlineLevel="1">
      <c r="A37" s="80"/>
      <c r="B37" s="82"/>
      <c r="C37" s="81" t="s">
        <v>47</v>
      </c>
      <c r="D37" s="89"/>
      <c r="E37" s="65">
        <v>0.2</v>
      </c>
      <c r="F37" s="66"/>
      <c r="G37" s="66"/>
      <c r="H37" s="66">
        <v>1.9700000000000006</v>
      </c>
      <c r="I37" s="66"/>
      <c r="J37" s="66"/>
      <c r="K37" s="66"/>
      <c r="L37" s="66"/>
      <c r="M37" s="66"/>
      <c r="N37" s="66"/>
      <c r="O37" s="66"/>
      <c r="P37" s="67">
        <v>2.170000000000001</v>
      </c>
    </row>
    <row r="38" spans="1:16" ht="16.5" outlineLevel="1">
      <c r="A38" s="80"/>
      <c r="B38" s="82"/>
      <c r="C38" s="81" t="s">
        <v>49</v>
      </c>
      <c r="D38" s="89"/>
      <c r="E38" s="65">
        <v>0.85</v>
      </c>
      <c r="F38" s="66">
        <v>0.4</v>
      </c>
      <c r="G38" s="66"/>
      <c r="H38" s="66">
        <v>0.8600000000000001</v>
      </c>
      <c r="I38" s="66"/>
      <c r="J38" s="66"/>
      <c r="K38" s="66"/>
      <c r="L38" s="66"/>
      <c r="M38" s="66"/>
      <c r="N38" s="66"/>
      <c r="O38" s="66"/>
      <c r="P38" s="67">
        <v>2.1100000000000003</v>
      </c>
    </row>
    <row r="39" spans="1:16" ht="16.5" outlineLevel="1">
      <c r="A39" s="80"/>
      <c r="B39" s="82"/>
      <c r="C39" s="82" t="s">
        <v>358</v>
      </c>
      <c r="D39" s="90"/>
      <c r="E39" s="65"/>
      <c r="F39" s="66"/>
      <c r="G39" s="66">
        <v>0.6</v>
      </c>
      <c r="H39" s="66">
        <v>0.045</v>
      </c>
      <c r="I39" s="66"/>
      <c r="J39" s="66"/>
      <c r="K39" s="66"/>
      <c r="L39" s="66"/>
      <c r="M39" s="66"/>
      <c r="N39" s="66"/>
      <c r="O39" s="66"/>
      <c r="P39" s="67">
        <v>0.645</v>
      </c>
    </row>
    <row r="40" spans="1:16" ht="16.5" outlineLevel="1">
      <c r="A40" s="80"/>
      <c r="B40" s="82"/>
      <c r="C40" s="81" t="s">
        <v>92</v>
      </c>
      <c r="D40" s="89"/>
      <c r="E40" s="65"/>
      <c r="F40" s="66"/>
      <c r="G40" s="66"/>
      <c r="H40" s="66">
        <v>0.12000000000000001</v>
      </c>
      <c r="I40" s="66"/>
      <c r="J40" s="66"/>
      <c r="K40" s="66"/>
      <c r="L40" s="66"/>
      <c r="M40" s="66"/>
      <c r="N40" s="66"/>
      <c r="O40" s="66"/>
      <c r="P40" s="67">
        <v>0.12000000000000001</v>
      </c>
    </row>
    <row r="41" spans="1:16" ht="16.5" outlineLevel="1">
      <c r="A41" s="80"/>
      <c r="B41" s="82"/>
      <c r="C41" s="81" t="s">
        <v>52</v>
      </c>
      <c r="D41" s="89"/>
      <c r="E41" s="65">
        <v>0.5</v>
      </c>
      <c r="F41" s="66"/>
      <c r="G41" s="66">
        <v>0.30000000000000004</v>
      </c>
      <c r="H41" s="66">
        <v>1.11</v>
      </c>
      <c r="I41" s="66"/>
      <c r="J41" s="66"/>
      <c r="K41" s="66"/>
      <c r="L41" s="66"/>
      <c r="M41" s="66"/>
      <c r="N41" s="66"/>
      <c r="O41" s="66"/>
      <c r="P41" s="67">
        <v>1.9100000000000001</v>
      </c>
    </row>
    <row r="42" spans="1:16" ht="16.5" outlineLevel="1">
      <c r="A42" s="80"/>
      <c r="B42" s="82"/>
      <c r="C42" s="81" t="s">
        <v>139</v>
      </c>
      <c r="D42" s="89"/>
      <c r="E42" s="65"/>
      <c r="F42" s="66"/>
      <c r="G42" s="66"/>
      <c r="H42" s="66">
        <v>0.65</v>
      </c>
      <c r="I42" s="66"/>
      <c r="J42" s="66"/>
      <c r="K42" s="66"/>
      <c r="L42" s="66"/>
      <c r="M42" s="66"/>
      <c r="N42" s="66"/>
      <c r="O42" s="66"/>
      <c r="P42" s="67">
        <v>0.65</v>
      </c>
    </row>
    <row r="43" spans="1:16" ht="16.5" outlineLevel="1">
      <c r="A43" s="80"/>
      <c r="B43" s="82"/>
      <c r="C43" s="81" t="s">
        <v>140</v>
      </c>
      <c r="D43" s="89"/>
      <c r="E43" s="65">
        <v>0.12000000000000001</v>
      </c>
      <c r="F43" s="66"/>
      <c r="G43" s="66"/>
      <c r="H43" s="66"/>
      <c r="I43" s="66"/>
      <c r="J43" s="66"/>
      <c r="K43" s="66"/>
      <c r="L43" s="66"/>
      <c r="M43" s="66"/>
      <c r="N43" s="66"/>
      <c r="O43" s="66"/>
      <c r="P43" s="67">
        <v>0.12000000000000001</v>
      </c>
    </row>
    <row r="44" spans="1:16" ht="16.5" outlineLevel="1">
      <c r="A44" s="80"/>
      <c r="B44" s="82"/>
      <c r="C44" s="81" t="s">
        <v>53</v>
      </c>
      <c r="D44" s="89"/>
      <c r="E44" s="65">
        <v>1.25</v>
      </c>
      <c r="F44" s="66">
        <v>0.45000000000000007</v>
      </c>
      <c r="G44" s="66"/>
      <c r="H44" s="66">
        <v>0.43000000000000005</v>
      </c>
      <c r="I44" s="66"/>
      <c r="J44" s="66"/>
      <c r="K44" s="66"/>
      <c r="L44" s="66"/>
      <c r="M44" s="66"/>
      <c r="N44" s="66"/>
      <c r="O44" s="66"/>
      <c r="P44" s="67">
        <v>2.1300000000000003</v>
      </c>
    </row>
    <row r="45" spans="1:16" ht="16.5" outlineLevel="1">
      <c r="A45" s="80"/>
      <c r="B45" s="82"/>
      <c r="C45" s="81" t="s">
        <v>142</v>
      </c>
      <c r="D45" s="89"/>
      <c r="E45" s="65">
        <v>0.7</v>
      </c>
      <c r="F45" s="66"/>
      <c r="G45" s="66">
        <v>1.06</v>
      </c>
      <c r="H45" s="66">
        <v>2.06</v>
      </c>
      <c r="I45" s="66"/>
      <c r="J45" s="66"/>
      <c r="K45" s="66"/>
      <c r="L45" s="66"/>
      <c r="M45" s="66"/>
      <c r="N45" s="66"/>
      <c r="O45" s="66"/>
      <c r="P45" s="67">
        <v>3.8200000000000003</v>
      </c>
    </row>
    <row r="46" spans="1:16" ht="16.5" outlineLevel="1">
      <c r="A46" s="80"/>
      <c r="B46" s="82"/>
      <c r="C46" s="81" t="s">
        <v>57</v>
      </c>
      <c r="D46" s="89"/>
      <c r="E46" s="65">
        <v>0.35</v>
      </c>
      <c r="F46" s="66"/>
      <c r="G46" s="66"/>
      <c r="H46" s="66">
        <v>1.5</v>
      </c>
      <c r="I46" s="66"/>
      <c r="J46" s="66"/>
      <c r="K46" s="66"/>
      <c r="L46" s="66"/>
      <c r="M46" s="66"/>
      <c r="N46" s="66"/>
      <c r="O46" s="66"/>
      <c r="P46" s="67">
        <v>1.85</v>
      </c>
    </row>
    <row r="47" spans="1:16" ht="26.25" customHeight="1">
      <c r="A47" s="60" t="s">
        <v>64</v>
      </c>
      <c r="B47" s="85"/>
      <c r="C47" s="61"/>
      <c r="D47" s="91"/>
      <c r="E47" s="68">
        <v>7.0200000000000005</v>
      </c>
      <c r="F47" s="69">
        <v>2.5000000000000004</v>
      </c>
      <c r="G47" s="69">
        <v>5.91</v>
      </c>
      <c r="H47" s="69">
        <v>15.535</v>
      </c>
      <c r="I47" s="69"/>
      <c r="J47" s="69"/>
      <c r="K47" s="69"/>
      <c r="L47" s="69"/>
      <c r="M47" s="69"/>
      <c r="N47" s="69">
        <v>2</v>
      </c>
      <c r="O47" s="69"/>
      <c r="P47" s="70">
        <v>32.965</v>
      </c>
    </row>
    <row r="48" spans="1:16" ht="27.75" customHeight="1">
      <c r="A48" s="58" t="s">
        <v>9</v>
      </c>
      <c r="B48" s="86"/>
      <c r="C48" s="59"/>
      <c r="D48" s="92"/>
      <c r="E48" s="71">
        <v>14.839999999999998</v>
      </c>
      <c r="F48" s="72">
        <v>9.4</v>
      </c>
      <c r="G48" s="72">
        <v>13.570000000000002</v>
      </c>
      <c r="H48" s="72">
        <v>23.225</v>
      </c>
      <c r="I48" s="72">
        <v>1.8</v>
      </c>
      <c r="J48" s="72">
        <v>1.725</v>
      </c>
      <c r="K48" s="72">
        <v>7.85</v>
      </c>
      <c r="L48" s="72">
        <v>1.85</v>
      </c>
      <c r="M48" s="72">
        <v>3</v>
      </c>
      <c r="N48" s="72">
        <v>9.25</v>
      </c>
      <c r="O48" s="72">
        <v>3</v>
      </c>
      <c r="P48" s="73">
        <v>89.51</v>
      </c>
    </row>
  </sheetData>
  <sheetProtection/>
  <printOptions horizontalCentered="1"/>
  <pageMargins left="0" right="0" top="0.75" bottom="0.75" header="0.3" footer="0.3"/>
  <pageSetup fitToHeight="1" fitToWidth="1" horizontalDpi="600" verticalDpi="600" orientation="landscape" scale="59" r:id="rId1"/>
  <headerFooter>
    <oddHeader>&amp;C&amp;"Arial,Bold"&amp;14&amp;F
&amp;A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view="pageBreakPreview" zoomScale="90" zoomScaleNormal="80" zoomScaleSheetLayoutView="90" zoomScalePageLayoutView="0" workbookViewId="0" topLeftCell="A1">
      <pane xSplit="3" ySplit="1" topLeftCell="D2" activePane="bottomRight" state="frozen"/>
      <selection pane="topLeft" activeCell="A1" sqref="A1"/>
      <selection pane="topRight" activeCell="C1" sqref="C1"/>
      <selection pane="bottomLeft" activeCell="A7" sqref="A7"/>
      <selection pane="bottomRight" activeCell="D2" sqref="D2"/>
    </sheetView>
  </sheetViews>
  <sheetFormatPr defaultColWidth="9.140625" defaultRowHeight="12.75" outlineLevelRow="1" outlineLevelCol="1"/>
  <cols>
    <col min="1" max="1" width="18.140625" style="0" customWidth="1"/>
    <col min="2" max="2" width="13.57421875" style="0" customWidth="1" outlineLevel="1"/>
    <col min="3" max="3" width="11.57421875" style="53" customWidth="1"/>
    <col min="4" max="5" width="15.7109375" style="53" customWidth="1" outlineLevel="1"/>
    <col min="6" max="6" width="12.8515625" style="0" customWidth="1"/>
    <col min="7" max="7" width="13.28125" style="0" customWidth="1" outlineLevel="1"/>
    <col min="8" max="8" width="13.8515625" style="0" customWidth="1"/>
    <col min="9" max="10" width="11.28125" style="0" customWidth="1"/>
    <col min="11" max="11" width="12.421875" style="0" customWidth="1"/>
    <col min="12" max="12" width="11.140625" style="0" customWidth="1"/>
    <col min="13" max="13" width="12.421875" style="0" customWidth="1"/>
    <col min="14" max="14" width="12.140625" style="0" customWidth="1"/>
    <col min="15" max="15" width="11.28125" style="0" customWidth="1"/>
    <col min="16" max="16" width="11.8515625" style="0" customWidth="1"/>
    <col min="17" max="17" width="12.421875" style="0" customWidth="1"/>
    <col min="18" max="18" width="10.00390625" style="0" customWidth="1"/>
    <col min="19" max="19" width="4.7109375" style="0" customWidth="1"/>
    <col min="20" max="20" width="7.421875" style="0" customWidth="1"/>
    <col min="21" max="42" width="12.57421875" style="0" customWidth="1"/>
    <col min="43" max="43" width="8.57421875" style="0" customWidth="1"/>
    <col min="44" max="65" width="12.57421875" style="0" customWidth="1"/>
    <col min="66" max="74" width="12.57421875" style="0" bestFit="1" customWidth="1"/>
    <col min="75" max="75" width="8.140625" style="0" customWidth="1"/>
    <col min="76" max="76" width="6.00390625" style="0" customWidth="1"/>
    <col min="77" max="77" width="8.7109375" style="0" customWidth="1"/>
    <col min="78" max="78" width="11.28125" style="0" customWidth="1"/>
    <col min="79" max="85" width="11.28125" style="0" bestFit="1" customWidth="1"/>
    <col min="86" max="95" width="11.28125" style="0" customWidth="1"/>
    <col min="96" max="96" width="8.421875" style="0" customWidth="1"/>
    <col min="97" max="107" width="7.421875" style="0" customWidth="1"/>
    <col min="108" max="108" width="8.421875" style="0" customWidth="1"/>
    <col min="109" max="109" width="5.7109375" style="0" customWidth="1"/>
    <col min="110" max="110" width="8.140625" style="0" customWidth="1"/>
    <col min="111" max="114" width="6.57421875" style="0" customWidth="1"/>
    <col min="115" max="115" width="8.00390625" style="0" customWidth="1"/>
    <col min="116" max="116" width="12.421875" style="0" customWidth="1"/>
    <col min="117" max="117" width="7.140625" style="0" customWidth="1"/>
    <col min="118" max="119" width="5.57421875" style="0" customWidth="1"/>
    <col min="120" max="120" width="8.421875" style="0" customWidth="1"/>
    <col min="121" max="121" width="5.28125" style="0" customWidth="1"/>
    <col min="122" max="122" width="8.00390625" style="0" customWidth="1"/>
    <col min="123" max="123" width="8.140625" style="0" customWidth="1"/>
    <col min="124" max="124" width="7.140625" style="0" customWidth="1"/>
  </cols>
  <sheetData>
    <row r="1" spans="1:8" ht="58.5" customHeight="1" thickBot="1">
      <c r="A1" s="105" t="s">
        <v>377</v>
      </c>
      <c r="B1" s="106" t="s">
        <v>371</v>
      </c>
      <c r="C1" s="107" t="s">
        <v>372</v>
      </c>
      <c r="D1" s="108" t="s">
        <v>375</v>
      </c>
      <c r="E1" s="106" t="s">
        <v>374</v>
      </c>
      <c r="F1" s="107" t="s">
        <v>373</v>
      </c>
      <c r="G1" s="108" t="s">
        <v>376</v>
      </c>
      <c r="H1" s="109" t="s">
        <v>9</v>
      </c>
    </row>
    <row r="2" spans="1:8" ht="18">
      <c r="A2" s="116" t="s">
        <v>360</v>
      </c>
      <c r="B2" s="117">
        <v>35</v>
      </c>
      <c r="C2" s="118">
        <v>7.82</v>
      </c>
      <c r="D2" s="119">
        <f>(C2)/B2</f>
        <v>0.22342857142857145</v>
      </c>
      <c r="E2" s="120">
        <v>32</v>
      </c>
      <c r="F2" s="118">
        <v>7.0200000000000005</v>
      </c>
      <c r="G2" s="119">
        <f>(F2)/E2</f>
        <v>0.21937500000000001</v>
      </c>
      <c r="H2" s="121">
        <v>14.839999999999998</v>
      </c>
    </row>
    <row r="3" spans="1:8" ht="18">
      <c r="A3" s="122" t="s">
        <v>361</v>
      </c>
      <c r="B3" s="516">
        <v>34</v>
      </c>
      <c r="C3" s="123">
        <v>6.9</v>
      </c>
      <c r="D3" s="514">
        <f>(C3+C4)/B3</f>
        <v>0.42823529411764705</v>
      </c>
      <c r="E3" s="512">
        <v>23</v>
      </c>
      <c r="F3" s="123">
        <v>2.5000000000000004</v>
      </c>
      <c r="G3" s="514">
        <f>(F3+F4)/E3</f>
        <v>0.3656521739130435</v>
      </c>
      <c r="H3" s="124">
        <v>9.4</v>
      </c>
    </row>
    <row r="4" spans="1:8" ht="18">
      <c r="A4" s="122" t="s">
        <v>362</v>
      </c>
      <c r="B4" s="517"/>
      <c r="C4" s="123">
        <v>7.66</v>
      </c>
      <c r="D4" s="515"/>
      <c r="E4" s="513"/>
      <c r="F4" s="123">
        <v>5.91</v>
      </c>
      <c r="G4" s="515"/>
      <c r="H4" s="124">
        <v>13.570000000000002</v>
      </c>
    </row>
    <row r="5" spans="1:8" ht="18" thickBot="1">
      <c r="A5" s="125" t="s">
        <v>379</v>
      </c>
      <c r="B5" s="126">
        <v>26</v>
      </c>
      <c r="C5" s="127">
        <v>7.6899999999999995</v>
      </c>
      <c r="D5" s="128">
        <f>(C5/0.55)/B5</f>
        <v>0.5377622377622377</v>
      </c>
      <c r="E5" s="129">
        <v>73</v>
      </c>
      <c r="F5" s="127">
        <v>15.535</v>
      </c>
      <c r="G5" s="128">
        <f>(F5/0.55)/E5</f>
        <v>0.3869240348692403</v>
      </c>
      <c r="H5" s="130">
        <v>23.225</v>
      </c>
    </row>
    <row r="6" spans="1:8" ht="18" hidden="1" outlineLevel="1">
      <c r="A6" s="110" t="s">
        <v>364</v>
      </c>
      <c r="B6" s="111"/>
      <c r="C6" s="112">
        <v>1.8</v>
      </c>
      <c r="D6" s="113"/>
      <c r="E6" s="114"/>
      <c r="F6" s="112"/>
      <c r="G6" s="113"/>
      <c r="H6" s="115">
        <v>1.8</v>
      </c>
    </row>
    <row r="7" spans="1:8" ht="18" hidden="1" outlineLevel="1">
      <c r="A7" s="94" t="s">
        <v>370</v>
      </c>
      <c r="B7" s="97"/>
      <c r="C7" s="93">
        <v>1.725</v>
      </c>
      <c r="D7" s="96"/>
      <c r="E7" s="103"/>
      <c r="F7" s="93"/>
      <c r="G7" s="96"/>
      <c r="H7" s="101">
        <v>1.725</v>
      </c>
    </row>
    <row r="8" spans="1:8" ht="30.75" hidden="1" outlineLevel="1">
      <c r="A8" s="94" t="s">
        <v>365</v>
      </c>
      <c r="B8" s="97"/>
      <c r="C8" s="93">
        <v>7.85</v>
      </c>
      <c r="D8" s="96"/>
      <c r="E8" s="103"/>
      <c r="F8" s="93"/>
      <c r="G8" s="96"/>
      <c r="H8" s="101">
        <v>7.85</v>
      </c>
    </row>
    <row r="9" spans="1:8" ht="18" hidden="1" outlineLevel="1">
      <c r="A9" s="94" t="s">
        <v>366</v>
      </c>
      <c r="B9" s="97"/>
      <c r="C9" s="93">
        <v>1.85</v>
      </c>
      <c r="D9" s="96"/>
      <c r="E9" s="103"/>
      <c r="F9" s="93"/>
      <c r="G9" s="96"/>
      <c r="H9" s="101">
        <v>1.85</v>
      </c>
    </row>
    <row r="10" spans="1:8" ht="18" hidden="1" outlineLevel="1">
      <c r="A10" s="94" t="s">
        <v>367</v>
      </c>
      <c r="B10" s="97"/>
      <c r="C10" s="93">
        <v>3</v>
      </c>
      <c r="D10" s="96"/>
      <c r="E10" s="103"/>
      <c r="F10" s="93"/>
      <c r="G10" s="96"/>
      <c r="H10" s="101">
        <v>3</v>
      </c>
    </row>
    <row r="11" spans="1:8" ht="18" hidden="1" outlineLevel="1">
      <c r="A11" s="94" t="s">
        <v>369</v>
      </c>
      <c r="B11" s="97"/>
      <c r="C11" s="93">
        <v>7.25</v>
      </c>
      <c r="D11" s="96"/>
      <c r="E11" s="103"/>
      <c r="F11" s="93">
        <v>2</v>
      </c>
      <c r="G11" s="96"/>
      <c r="H11" s="101">
        <v>9.25</v>
      </c>
    </row>
    <row r="12" spans="1:8" ht="18" hidden="1" outlineLevel="1">
      <c r="A12" s="94" t="s">
        <v>368</v>
      </c>
      <c r="B12" s="97"/>
      <c r="C12" s="93">
        <v>3</v>
      </c>
      <c r="D12" s="96"/>
      <c r="E12" s="103"/>
      <c r="F12" s="93"/>
      <c r="G12" s="96"/>
      <c r="H12" s="101">
        <v>3</v>
      </c>
    </row>
    <row r="13" spans="1:8" ht="18" hidden="1" outlineLevel="1" thickBot="1">
      <c r="A13" s="95" t="s">
        <v>9</v>
      </c>
      <c r="B13" s="98"/>
      <c r="C13" s="99">
        <v>56.545</v>
      </c>
      <c r="D13" s="100"/>
      <c r="E13" s="104"/>
      <c r="F13" s="99">
        <v>32.965</v>
      </c>
      <c r="G13" s="100"/>
      <c r="H13" s="102">
        <v>89.51</v>
      </c>
    </row>
    <row r="14" spans="1:13" ht="24.75" customHeight="1" collapsed="1">
      <c r="A14" s="131" t="s">
        <v>386</v>
      </c>
      <c r="J14" s="2" t="s">
        <v>6</v>
      </c>
      <c r="K14" s="2" t="s">
        <v>45</v>
      </c>
      <c r="L14" s="13" t="s">
        <v>12</v>
      </c>
      <c r="M14" s="42" t="s">
        <v>9</v>
      </c>
    </row>
    <row r="15" spans="1:13" ht="24.75" customHeight="1" thickBot="1">
      <c r="A15" s="131"/>
      <c r="J15" s="2"/>
      <c r="K15" s="2"/>
      <c r="L15" s="13"/>
      <c r="M15" s="42"/>
    </row>
    <row r="16" spans="1:13" ht="58.5" customHeight="1" thickBot="1">
      <c r="A16" s="105" t="s">
        <v>387</v>
      </c>
      <c r="B16" s="106" t="s">
        <v>371</v>
      </c>
      <c r="C16" s="107" t="s">
        <v>372</v>
      </c>
      <c r="D16" s="108" t="s">
        <v>375</v>
      </c>
      <c r="E16" s="106" t="s">
        <v>374</v>
      </c>
      <c r="F16" s="107" t="s">
        <v>373</v>
      </c>
      <c r="G16" s="108" t="s">
        <v>376</v>
      </c>
      <c r="H16" s="109" t="s">
        <v>9</v>
      </c>
      <c r="J16" s="2" t="s">
        <v>14</v>
      </c>
      <c r="K16" s="44">
        <v>6.37</v>
      </c>
      <c r="L16" s="45">
        <v>6.912999999999999</v>
      </c>
      <c r="M16" s="43">
        <v>13.283</v>
      </c>
    </row>
    <row r="17" spans="1:13" ht="18">
      <c r="A17" s="116" t="s">
        <v>360</v>
      </c>
      <c r="B17" s="117">
        <v>33</v>
      </c>
      <c r="C17" s="118">
        <v>6.912999999999999</v>
      </c>
      <c r="D17" s="119">
        <f>(C17)/B17</f>
        <v>0.20948484848484847</v>
      </c>
      <c r="E17" s="120">
        <v>33</v>
      </c>
      <c r="F17" s="118">
        <v>6.37</v>
      </c>
      <c r="G17" s="119">
        <f>(F17)/E17</f>
        <v>0.19303030303030302</v>
      </c>
      <c r="H17" s="121">
        <f>F17+C17</f>
        <v>13.283</v>
      </c>
      <c r="J17" s="14" t="s">
        <v>27</v>
      </c>
      <c r="K17" s="47">
        <v>4.34</v>
      </c>
      <c r="L17" s="48">
        <v>8.78095</v>
      </c>
      <c r="M17" s="49">
        <v>13.12095</v>
      </c>
    </row>
    <row r="18" spans="1:13" ht="18">
      <c r="A18" s="122" t="s">
        <v>361</v>
      </c>
      <c r="B18" s="516">
        <v>35</v>
      </c>
      <c r="C18" s="123">
        <v>8.78095</v>
      </c>
      <c r="D18" s="514">
        <f>(C18+C19)/B18</f>
        <v>0.4320271428571429</v>
      </c>
      <c r="E18" s="512">
        <v>24</v>
      </c>
      <c r="F18" s="123">
        <v>4.34</v>
      </c>
      <c r="G18" s="514">
        <f>(F18+F19)/E18</f>
        <v>0.39166666666666666</v>
      </c>
      <c r="H18" s="124">
        <f aca="true" t="shared" si="0" ref="H18:H28">F18+C18</f>
        <v>13.12095</v>
      </c>
      <c r="J18" s="14" t="s">
        <v>22</v>
      </c>
      <c r="K18" s="47">
        <v>5.0600000000000005</v>
      </c>
      <c r="L18" s="48">
        <v>6.34</v>
      </c>
      <c r="M18" s="49">
        <v>11.4</v>
      </c>
    </row>
    <row r="19" spans="1:13" ht="18">
      <c r="A19" s="122" t="s">
        <v>362</v>
      </c>
      <c r="B19" s="517"/>
      <c r="C19" s="123">
        <v>6.34</v>
      </c>
      <c r="D19" s="515"/>
      <c r="E19" s="513"/>
      <c r="F19" s="123">
        <v>5.0600000000000005</v>
      </c>
      <c r="G19" s="515"/>
      <c r="H19" s="124">
        <f t="shared" si="0"/>
        <v>11.4</v>
      </c>
      <c r="J19" s="14" t="s">
        <v>79</v>
      </c>
      <c r="K19" s="47">
        <v>10.184999999999995</v>
      </c>
      <c r="L19" s="48">
        <v>5.680000000000001</v>
      </c>
      <c r="M19" s="49">
        <v>15.864999999999995</v>
      </c>
    </row>
    <row r="20" spans="1:13" ht="18" thickBot="1">
      <c r="A20" s="125" t="s">
        <v>379</v>
      </c>
      <c r="B20" s="126">
        <v>29</v>
      </c>
      <c r="C20" s="127">
        <v>5.680000000000001</v>
      </c>
      <c r="D20" s="128">
        <f>(C20/0.55)/B20</f>
        <v>0.3561128526645768</v>
      </c>
      <c r="E20" s="129">
        <v>63</v>
      </c>
      <c r="F20" s="127">
        <v>10.184999999999995</v>
      </c>
      <c r="G20" s="128">
        <f>(F20/0.55)/E20</f>
        <v>0.2939393939393938</v>
      </c>
      <c r="H20" s="130">
        <f t="shared" si="0"/>
        <v>15.864999999999995</v>
      </c>
      <c r="J20" s="14" t="s">
        <v>41</v>
      </c>
      <c r="K20" s="47"/>
      <c r="L20" s="48">
        <v>2.625</v>
      </c>
      <c r="M20" s="49">
        <v>2.625</v>
      </c>
    </row>
    <row r="21" spans="1:13" ht="18" hidden="1" outlineLevel="1">
      <c r="A21" s="110" t="s">
        <v>364</v>
      </c>
      <c r="B21" s="111"/>
      <c r="C21" s="112">
        <v>2.625</v>
      </c>
      <c r="D21" s="113"/>
      <c r="E21" s="114"/>
      <c r="F21" s="112"/>
      <c r="G21" s="113"/>
      <c r="H21" s="115">
        <f t="shared" si="0"/>
        <v>2.625</v>
      </c>
      <c r="J21" s="14" t="s">
        <v>42</v>
      </c>
      <c r="K21" s="47">
        <v>0</v>
      </c>
      <c r="L21" s="48">
        <v>3</v>
      </c>
      <c r="M21" s="49">
        <v>3</v>
      </c>
    </row>
    <row r="22" spans="1:13" ht="18" hidden="1" outlineLevel="1">
      <c r="A22" s="94" t="s">
        <v>370</v>
      </c>
      <c r="B22" s="97"/>
      <c r="C22" s="93">
        <v>3</v>
      </c>
      <c r="D22" s="96"/>
      <c r="E22" s="103"/>
      <c r="F22" s="93"/>
      <c r="G22" s="96"/>
      <c r="H22" s="101">
        <f t="shared" si="0"/>
        <v>3</v>
      </c>
      <c r="J22" s="14" t="s">
        <v>97</v>
      </c>
      <c r="K22" s="47"/>
      <c r="L22" s="48">
        <v>2.25</v>
      </c>
      <c r="M22" s="49">
        <v>2.25</v>
      </c>
    </row>
    <row r="23" spans="1:13" ht="30.75" hidden="1" outlineLevel="1">
      <c r="A23" s="94" t="s">
        <v>365</v>
      </c>
      <c r="B23" s="97"/>
      <c r="C23" s="93">
        <v>2.25</v>
      </c>
      <c r="D23" s="96"/>
      <c r="E23" s="103"/>
      <c r="F23" s="93"/>
      <c r="G23" s="96"/>
      <c r="H23" s="101">
        <f t="shared" si="0"/>
        <v>2.25</v>
      </c>
      <c r="J23" s="14" t="s">
        <v>70</v>
      </c>
      <c r="K23" s="47"/>
      <c r="L23" s="48">
        <v>3</v>
      </c>
      <c r="M23" s="49">
        <v>3</v>
      </c>
    </row>
    <row r="24" spans="1:13" ht="18" hidden="1" outlineLevel="1">
      <c r="A24" s="94" t="s">
        <v>366</v>
      </c>
      <c r="B24" s="97"/>
      <c r="C24" s="93">
        <v>3</v>
      </c>
      <c r="D24" s="96"/>
      <c r="E24" s="103"/>
      <c r="F24" s="93"/>
      <c r="G24" s="96"/>
      <c r="H24" s="101">
        <f t="shared" si="0"/>
        <v>3</v>
      </c>
      <c r="J24" s="14" t="s">
        <v>72</v>
      </c>
      <c r="K24" s="47"/>
      <c r="L24" s="48">
        <v>4.25</v>
      </c>
      <c r="M24" s="49">
        <v>4.25</v>
      </c>
    </row>
    <row r="25" spans="1:13" ht="18" hidden="1" outlineLevel="1">
      <c r="A25" s="94" t="s">
        <v>367</v>
      </c>
      <c r="B25" s="97"/>
      <c r="C25" s="93">
        <v>3</v>
      </c>
      <c r="D25" s="96"/>
      <c r="E25" s="103"/>
      <c r="F25" s="93"/>
      <c r="G25" s="96"/>
      <c r="H25" s="101">
        <f t="shared" si="0"/>
        <v>3</v>
      </c>
      <c r="J25" s="14" t="s">
        <v>73</v>
      </c>
      <c r="K25" s="47">
        <v>2</v>
      </c>
      <c r="L25" s="48">
        <v>6.565</v>
      </c>
      <c r="M25" s="49">
        <v>8.565000000000001</v>
      </c>
    </row>
    <row r="26" spans="1:13" ht="18" hidden="1" outlineLevel="1">
      <c r="A26" s="94" t="s">
        <v>369</v>
      </c>
      <c r="B26" s="97"/>
      <c r="C26" s="93">
        <v>6.565</v>
      </c>
      <c r="D26" s="96"/>
      <c r="E26" s="103"/>
      <c r="F26" s="93">
        <v>2</v>
      </c>
      <c r="G26" s="96"/>
      <c r="H26" s="101">
        <f t="shared" si="0"/>
        <v>8.565000000000001</v>
      </c>
      <c r="J26" s="14" t="s">
        <v>353</v>
      </c>
      <c r="K26" s="47"/>
      <c r="L26" s="48">
        <v>3</v>
      </c>
      <c r="M26" s="49">
        <v>3</v>
      </c>
    </row>
    <row r="27" spans="1:13" ht="18" hidden="1" outlineLevel="1">
      <c r="A27" s="94" t="s">
        <v>368</v>
      </c>
      <c r="B27" s="97"/>
      <c r="C27" s="93">
        <v>4.25</v>
      </c>
      <c r="D27" s="96"/>
      <c r="E27" s="103"/>
      <c r="F27" s="93"/>
      <c r="G27" s="96"/>
      <c r="H27" s="101">
        <f t="shared" si="0"/>
        <v>4.25</v>
      </c>
      <c r="J27" s="41" t="s">
        <v>9</v>
      </c>
      <c r="K27" s="50">
        <v>27.955</v>
      </c>
      <c r="L27" s="51">
        <v>52.403949999999995</v>
      </c>
      <c r="M27" s="52">
        <v>80.35895</v>
      </c>
    </row>
    <row r="28" spans="1:8" ht="18" hidden="1" outlineLevel="1" thickBot="1">
      <c r="A28" s="95" t="s">
        <v>9</v>
      </c>
      <c r="B28" s="98"/>
      <c r="C28" s="99">
        <f>SUM(C17:C27)</f>
        <v>52.403949999999995</v>
      </c>
      <c r="D28" s="100"/>
      <c r="E28" s="104"/>
      <c r="F28" s="99">
        <f>SUM(F17:F27)</f>
        <v>27.955</v>
      </c>
      <c r="G28" s="100"/>
      <c r="H28" s="102">
        <f t="shared" si="0"/>
        <v>80.35895</v>
      </c>
    </row>
    <row r="29" ht="25.5" customHeight="1" collapsed="1">
      <c r="A29" s="131" t="s">
        <v>386</v>
      </c>
    </row>
    <row r="31" ht="12.75" thickBot="1"/>
    <row r="32" spans="1:8" ht="58.5" customHeight="1" thickBot="1">
      <c r="A32" s="105" t="s">
        <v>378</v>
      </c>
      <c r="B32" s="106" t="s">
        <v>371</v>
      </c>
      <c r="C32" s="107" t="s">
        <v>372</v>
      </c>
      <c r="D32" s="108" t="s">
        <v>375</v>
      </c>
      <c r="E32" s="106" t="s">
        <v>374</v>
      </c>
      <c r="F32" s="107" t="s">
        <v>373</v>
      </c>
      <c r="G32" s="108" t="s">
        <v>376</v>
      </c>
      <c r="H32" s="109" t="s">
        <v>9</v>
      </c>
    </row>
    <row r="33" spans="1:8" ht="18">
      <c r="A33" s="116" t="s">
        <v>360</v>
      </c>
      <c r="B33" s="117">
        <v>32</v>
      </c>
      <c r="C33" s="118">
        <v>6.363000000000001</v>
      </c>
      <c r="D33" s="119">
        <f>(C33)/B33</f>
        <v>0.19884375000000004</v>
      </c>
      <c r="E33" s="120">
        <v>34</v>
      </c>
      <c r="F33" s="118">
        <v>6.47</v>
      </c>
      <c r="G33" s="119">
        <f>(F33)/E33</f>
        <v>0.1902941176470588</v>
      </c>
      <c r="H33" s="121">
        <f>F33+C33</f>
        <v>12.833000000000002</v>
      </c>
    </row>
    <row r="34" spans="1:8" ht="18">
      <c r="A34" s="122" t="s">
        <v>361</v>
      </c>
      <c r="B34" s="516">
        <v>36</v>
      </c>
      <c r="C34" s="123">
        <v>8.78095</v>
      </c>
      <c r="D34" s="514">
        <f>(C34+C35)/B34</f>
        <v>0.4361375</v>
      </c>
      <c r="E34" s="512">
        <v>25</v>
      </c>
      <c r="F34" s="123">
        <v>4.49</v>
      </c>
      <c r="G34" s="514">
        <f>(F34+F35)/E34</f>
        <v>0.392</v>
      </c>
      <c r="H34" s="124">
        <f aca="true" t="shared" si="1" ref="H34:H44">F34+C34</f>
        <v>13.270950000000001</v>
      </c>
    </row>
    <row r="35" spans="1:8" ht="18">
      <c r="A35" s="122" t="s">
        <v>362</v>
      </c>
      <c r="B35" s="517"/>
      <c r="C35" s="123">
        <v>6.92</v>
      </c>
      <c r="D35" s="515"/>
      <c r="E35" s="513"/>
      <c r="F35" s="123">
        <v>5.310000000000001</v>
      </c>
      <c r="G35" s="515"/>
      <c r="H35" s="124">
        <f t="shared" si="1"/>
        <v>12.23</v>
      </c>
    </row>
    <row r="36" spans="1:8" ht="18" thickBot="1">
      <c r="A36" s="125" t="s">
        <v>379</v>
      </c>
      <c r="B36" s="126">
        <v>29</v>
      </c>
      <c r="C36" s="127">
        <v>5.680000000000001</v>
      </c>
      <c r="D36" s="128">
        <f>(C36/0.55)/B36</f>
        <v>0.3561128526645768</v>
      </c>
      <c r="E36" s="129">
        <v>64</v>
      </c>
      <c r="F36" s="127">
        <v>10.084999999999996</v>
      </c>
      <c r="G36" s="128">
        <f>(F36/0.55)/E36</f>
        <v>0.28650568181818165</v>
      </c>
      <c r="H36" s="130">
        <f t="shared" si="1"/>
        <v>15.764999999999997</v>
      </c>
    </row>
    <row r="37" spans="1:8" ht="18" hidden="1" outlineLevel="1">
      <c r="A37" s="110" t="s">
        <v>364</v>
      </c>
      <c r="B37" s="111"/>
      <c r="C37" s="112">
        <v>2.625</v>
      </c>
      <c r="D37" s="113"/>
      <c r="E37" s="114"/>
      <c r="F37" s="112"/>
      <c r="G37" s="113"/>
      <c r="H37" s="115">
        <f t="shared" si="1"/>
        <v>2.625</v>
      </c>
    </row>
    <row r="38" spans="1:8" ht="18" hidden="1" outlineLevel="1">
      <c r="A38" s="94" t="s">
        <v>370</v>
      </c>
      <c r="B38" s="97"/>
      <c r="C38" s="93">
        <v>3</v>
      </c>
      <c r="D38" s="96"/>
      <c r="E38" s="103"/>
      <c r="F38" s="93"/>
      <c r="G38" s="96"/>
      <c r="H38" s="101">
        <f t="shared" si="1"/>
        <v>3</v>
      </c>
    </row>
    <row r="39" spans="1:8" ht="30.75" hidden="1" outlineLevel="1">
      <c r="A39" s="94" t="s">
        <v>365</v>
      </c>
      <c r="B39" s="97"/>
      <c r="C39" s="93">
        <v>2.25</v>
      </c>
      <c r="D39" s="96"/>
      <c r="E39" s="103"/>
      <c r="F39" s="93"/>
      <c r="G39" s="96"/>
      <c r="H39" s="101">
        <f t="shared" si="1"/>
        <v>2.25</v>
      </c>
    </row>
    <row r="40" spans="1:8" ht="18" hidden="1" outlineLevel="1">
      <c r="A40" s="94" t="s">
        <v>366</v>
      </c>
      <c r="B40" s="97"/>
      <c r="C40" s="93">
        <v>3</v>
      </c>
      <c r="D40" s="96"/>
      <c r="E40" s="103"/>
      <c r="F40" s="93"/>
      <c r="G40" s="96"/>
      <c r="H40" s="101">
        <f t="shared" si="1"/>
        <v>3</v>
      </c>
    </row>
    <row r="41" spans="1:8" ht="18" hidden="1" outlineLevel="1">
      <c r="A41" s="94" t="s">
        <v>367</v>
      </c>
      <c r="B41" s="97"/>
      <c r="C41" s="93">
        <v>3</v>
      </c>
      <c r="D41" s="96"/>
      <c r="E41" s="103"/>
      <c r="F41" s="93"/>
      <c r="G41" s="96"/>
      <c r="H41" s="101">
        <f t="shared" si="1"/>
        <v>3</v>
      </c>
    </row>
    <row r="42" spans="1:8" ht="18" hidden="1" outlineLevel="1">
      <c r="A42" s="94" t="s">
        <v>369</v>
      </c>
      <c r="B42" s="97"/>
      <c r="C42" s="93">
        <v>6.565</v>
      </c>
      <c r="D42" s="96"/>
      <c r="E42" s="103"/>
      <c r="F42" s="93">
        <v>2</v>
      </c>
      <c r="G42" s="96"/>
      <c r="H42" s="101">
        <f t="shared" si="1"/>
        <v>8.565000000000001</v>
      </c>
    </row>
    <row r="43" spans="1:8" ht="18" hidden="1" outlineLevel="1">
      <c r="A43" s="94" t="s">
        <v>368</v>
      </c>
      <c r="B43" s="97"/>
      <c r="C43" s="93">
        <v>4.25</v>
      </c>
      <c r="D43" s="96"/>
      <c r="E43" s="103"/>
      <c r="F43" s="93"/>
      <c r="G43" s="96"/>
      <c r="H43" s="101">
        <f t="shared" si="1"/>
        <v>4.25</v>
      </c>
    </row>
    <row r="44" spans="1:8" ht="18" hidden="1" outlineLevel="1" thickBot="1">
      <c r="A44" s="95" t="s">
        <v>9</v>
      </c>
      <c r="B44" s="98"/>
      <c r="C44" s="99">
        <f>SUM(C33:C43)</f>
        <v>52.433949999999996</v>
      </c>
      <c r="D44" s="100"/>
      <c r="E44" s="104"/>
      <c r="F44" s="99">
        <f>SUM(F33:F43)</f>
        <v>28.354999999999997</v>
      </c>
      <c r="G44" s="100"/>
      <c r="H44" s="102">
        <f t="shared" si="1"/>
        <v>80.78895</v>
      </c>
    </row>
    <row r="45" ht="25.5" customHeight="1" collapsed="1">
      <c r="A45" s="131" t="s">
        <v>386</v>
      </c>
    </row>
  </sheetData>
  <sheetProtection/>
  <mergeCells count="12">
    <mergeCell ref="B34:B35"/>
    <mergeCell ref="D34:D35"/>
    <mergeCell ref="E34:E35"/>
    <mergeCell ref="G34:G35"/>
    <mergeCell ref="B18:B19"/>
    <mergeCell ref="D18:D19"/>
    <mergeCell ref="E18:E19"/>
    <mergeCell ref="G18:G19"/>
    <mergeCell ref="B3:B4"/>
    <mergeCell ref="E3:E4"/>
    <mergeCell ref="D3:D4"/>
    <mergeCell ref="G3:G4"/>
  </mergeCells>
  <printOptions horizontalCentered="1"/>
  <pageMargins left="0" right="0" top="0.75" bottom="0.75" header="0.3" footer="0.3"/>
  <pageSetup fitToHeight="1" fitToWidth="1" horizontalDpi="600" verticalDpi="600" orientation="landscape" scale="98" r:id="rId1"/>
  <headerFooter>
    <oddHeader>&amp;C&amp;"Arial,Bold"&amp;14&amp;F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3:AE55"/>
  <sheetViews>
    <sheetView zoomScale="70" zoomScaleNormal="70"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E5" sqref="E5"/>
    </sheetView>
  </sheetViews>
  <sheetFormatPr defaultColWidth="9.140625" defaultRowHeight="12.75"/>
  <cols>
    <col min="1" max="1" width="11.7109375" style="0" customWidth="1"/>
    <col min="2" max="2" width="12.421875" style="0" customWidth="1"/>
    <col min="3" max="29" width="33.421875" style="0" customWidth="1"/>
    <col min="30" max="30" width="11.140625" style="8" customWidth="1"/>
    <col min="31" max="31" width="11.7109375" style="0" bestFit="1" customWidth="1"/>
    <col min="32" max="33" width="45.28125" style="0" bestFit="1" customWidth="1"/>
    <col min="34" max="34" width="50.00390625" style="0" bestFit="1" customWidth="1"/>
    <col min="35" max="35" width="6.57421875" style="0" customWidth="1"/>
  </cols>
  <sheetData>
    <row r="3" spans="1:30" ht="12">
      <c r="A3" s="366" t="s">
        <v>231</v>
      </c>
      <c r="B3" s="367"/>
      <c r="C3" s="366" t="s">
        <v>3</v>
      </c>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8"/>
    </row>
    <row r="4" spans="1:30" ht="89.25" customHeight="1">
      <c r="A4" s="366" t="s">
        <v>4</v>
      </c>
      <c r="B4" s="477" t="s">
        <v>5</v>
      </c>
      <c r="C4" s="374" t="s">
        <v>11</v>
      </c>
      <c r="D4" s="375" t="s">
        <v>81</v>
      </c>
      <c r="E4" s="375" t="s">
        <v>82</v>
      </c>
      <c r="F4" s="375" t="s">
        <v>89</v>
      </c>
      <c r="G4" s="375" t="s">
        <v>90</v>
      </c>
      <c r="H4" s="375" t="s">
        <v>93</v>
      </c>
      <c r="I4" s="375" t="s">
        <v>96</v>
      </c>
      <c r="J4" s="375" t="s">
        <v>104</v>
      </c>
      <c r="K4" s="375" t="s">
        <v>107</v>
      </c>
      <c r="L4" s="375" t="s">
        <v>109</v>
      </c>
      <c r="M4" s="375" t="s">
        <v>110</v>
      </c>
      <c r="N4" s="375" t="s">
        <v>111</v>
      </c>
      <c r="O4" s="375" t="s">
        <v>147</v>
      </c>
      <c r="P4" s="375" t="s">
        <v>152</v>
      </c>
      <c r="Q4" s="375" t="s">
        <v>155</v>
      </c>
      <c r="R4" s="375" t="s">
        <v>158</v>
      </c>
      <c r="S4" s="375" t="s">
        <v>166</v>
      </c>
      <c r="T4" s="375" t="s">
        <v>167</v>
      </c>
      <c r="U4" s="375" t="s">
        <v>209</v>
      </c>
      <c r="V4" s="375" t="s">
        <v>180</v>
      </c>
      <c r="W4" s="375" t="s">
        <v>188</v>
      </c>
      <c r="X4" s="375" t="s">
        <v>196</v>
      </c>
      <c r="Y4" s="375" t="s">
        <v>203</v>
      </c>
      <c r="Z4" s="375" t="s">
        <v>207</v>
      </c>
      <c r="AA4" s="370" t="s">
        <v>741</v>
      </c>
      <c r="AB4" s="370" t="s">
        <v>728</v>
      </c>
      <c r="AC4" s="370" t="s">
        <v>838</v>
      </c>
      <c r="AD4" s="478" t="s">
        <v>9</v>
      </c>
    </row>
    <row r="5" spans="1:30" ht="12.75">
      <c r="A5" s="369" t="s">
        <v>12</v>
      </c>
      <c r="B5" s="372" t="s">
        <v>112</v>
      </c>
      <c r="C5" s="479"/>
      <c r="D5" s="480"/>
      <c r="E5" s="480"/>
      <c r="F5" s="480"/>
      <c r="G5" s="480"/>
      <c r="H5" s="480"/>
      <c r="I5" s="480"/>
      <c r="J5" s="480"/>
      <c r="K5" s="480"/>
      <c r="L5" s="480"/>
      <c r="M5" s="480"/>
      <c r="N5" s="480">
        <v>0.015</v>
      </c>
      <c r="O5" s="480"/>
      <c r="P5" s="480"/>
      <c r="Q5" s="480"/>
      <c r="R5" s="480"/>
      <c r="S5" s="480"/>
      <c r="T5" s="480"/>
      <c r="U5" s="480"/>
      <c r="V5" s="480"/>
      <c r="W5" s="480"/>
      <c r="X5" s="480"/>
      <c r="Y5" s="480"/>
      <c r="Z5" s="480"/>
      <c r="AA5" s="480"/>
      <c r="AB5" s="480"/>
      <c r="AC5" s="480"/>
      <c r="AD5" s="488">
        <v>0.015</v>
      </c>
    </row>
    <row r="6" spans="1:30" ht="12.75">
      <c r="A6" s="395"/>
      <c r="B6" s="373" t="s">
        <v>13</v>
      </c>
      <c r="C6" s="481"/>
      <c r="D6" s="482"/>
      <c r="E6" s="482"/>
      <c r="F6" s="482"/>
      <c r="G6" s="482"/>
      <c r="H6" s="482"/>
      <c r="I6" s="482"/>
      <c r="J6" s="482"/>
      <c r="K6" s="482"/>
      <c r="L6" s="482"/>
      <c r="M6" s="482"/>
      <c r="N6" s="482">
        <v>0.03</v>
      </c>
      <c r="O6" s="482">
        <v>0.2</v>
      </c>
      <c r="P6" s="482"/>
      <c r="Q6" s="482"/>
      <c r="R6" s="482"/>
      <c r="S6" s="482"/>
      <c r="T6" s="482"/>
      <c r="U6" s="482"/>
      <c r="V6" s="482">
        <v>0.25</v>
      </c>
      <c r="W6" s="482"/>
      <c r="X6" s="482"/>
      <c r="Y6" s="482"/>
      <c r="Z6" s="482"/>
      <c r="AA6" s="482"/>
      <c r="AB6" s="482"/>
      <c r="AC6" s="482"/>
      <c r="AD6" s="489">
        <v>0.48</v>
      </c>
    </row>
    <row r="7" spans="1:30" ht="12.75">
      <c r="A7" s="395"/>
      <c r="B7" s="373" t="s">
        <v>66</v>
      </c>
      <c r="C7" s="481"/>
      <c r="D7" s="482"/>
      <c r="E7" s="482"/>
      <c r="F7" s="482"/>
      <c r="G7" s="482"/>
      <c r="H7" s="482"/>
      <c r="I7" s="482"/>
      <c r="J7" s="482"/>
      <c r="K7" s="482"/>
      <c r="L7" s="482"/>
      <c r="M7" s="482"/>
      <c r="N7" s="482">
        <v>0.02</v>
      </c>
      <c r="O7" s="482"/>
      <c r="P7" s="482"/>
      <c r="Q7" s="482"/>
      <c r="R7" s="482"/>
      <c r="S7" s="482"/>
      <c r="T7" s="482"/>
      <c r="U7" s="482"/>
      <c r="V7" s="482"/>
      <c r="W7" s="482"/>
      <c r="X7" s="482"/>
      <c r="Y7" s="482"/>
      <c r="Z7" s="482"/>
      <c r="AA7" s="482"/>
      <c r="AB7" s="482"/>
      <c r="AC7" s="482"/>
      <c r="AD7" s="489">
        <v>0.02</v>
      </c>
    </row>
    <row r="8" spans="1:30" ht="12.75">
      <c r="A8" s="395"/>
      <c r="B8" s="373" t="s">
        <v>16</v>
      </c>
      <c r="C8" s="481">
        <v>0.13</v>
      </c>
      <c r="D8" s="482"/>
      <c r="E8" s="482"/>
      <c r="F8" s="482"/>
      <c r="G8" s="482"/>
      <c r="H8" s="482"/>
      <c r="I8" s="482">
        <v>0.15</v>
      </c>
      <c r="J8" s="482"/>
      <c r="K8" s="482"/>
      <c r="L8" s="482"/>
      <c r="M8" s="482"/>
      <c r="N8" s="482">
        <v>0.09</v>
      </c>
      <c r="O8" s="482"/>
      <c r="P8" s="482">
        <v>0.25</v>
      </c>
      <c r="Q8" s="482">
        <v>0.1</v>
      </c>
      <c r="R8" s="482"/>
      <c r="S8" s="482"/>
      <c r="T8" s="482">
        <v>0.1</v>
      </c>
      <c r="U8" s="482"/>
      <c r="V8" s="482"/>
      <c r="W8" s="482"/>
      <c r="X8" s="482">
        <v>0.15000000000000002</v>
      </c>
      <c r="Y8" s="482"/>
      <c r="Z8" s="482"/>
      <c r="AA8" s="482"/>
      <c r="AB8" s="482">
        <v>0.08</v>
      </c>
      <c r="AC8" s="482"/>
      <c r="AD8" s="489">
        <v>1.05</v>
      </c>
    </row>
    <row r="9" spans="1:30" ht="12.75">
      <c r="A9" s="395"/>
      <c r="B9" s="373" t="s">
        <v>83</v>
      </c>
      <c r="C9" s="481"/>
      <c r="D9" s="482"/>
      <c r="E9" s="482"/>
      <c r="F9" s="482"/>
      <c r="G9" s="482"/>
      <c r="H9" s="482"/>
      <c r="I9" s="482"/>
      <c r="J9" s="482"/>
      <c r="K9" s="482"/>
      <c r="L9" s="482"/>
      <c r="M9" s="482"/>
      <c r="N9" s="482"/>
      <c r="O9" s="482"/>
      <c r="P9" s="482"/>
      <c r="Q9" s="482"/>
      <c r="R9" s="482"/>
      <c r="S9" s="482"/>
      <c r="T9" s="482">
        <v>0.1</v>
      </c>
      <c r="U9" s="482"/>
      <c r="V9" s="482"/>
      <c r="W9" s="482">
        <v>0.05</v>
      </c>
      <c r="X9" s="482"/>
      <c r="Y9" s="482"/>
      <c r="Z9" s="482"/>
      <c r="AA9" s="482">
        <v>0.35</v>
      </c>
      <c r="AB9" s="482"/>
      <c r="AC9" s="482"/>
      <c r="AD9" s="489">
        <v>0.5</v>
      </c>
    </row>
    <row r="10" spans="1:30" ht="12.75">
      <c r="A10" s="395"/>
      <c r="B10" s="373" t="s">
        <v>19</v>
      </c>
      <c r="C10" s="481"/>
      <c r="D10" s="482"/>
      <c r="E10" s="482">
        <v>0.05</v>
      </c>
      <c r="F10" s="482"/>
      <c r="G10" s="482"/>
      <c r="H10" s="482"/>
      <c r="I10" s="482">
        <v>0.7</v>
      </c>
      <c r="J10" s="482"/>
      <c r="K10" s="482"/>
      <c r="L10" s="482"/>
      <c r="M10" s="482"/>
      <c r="N10" s="482">
        <v>0.12</v>
      </c>
      <c r="O10" s="482"/>
      <c r="P10" s="482"/>
      <c r="Q10" s="482"/>
      <c r="R10" s="482">
        <v>0.25</v>
      </c>
      <c r="S10" s="482"/>
      <c r="T10" s="482">
        <v>0.08</v>
      </c>
      <c r="U10" s="482"/>
      <c r="V10" s="482"/>
      <c r="W10" s="482"/>
      <c r="X10" s="482">
        <v>1.1199999999999999</v>
      </c>
      <c r="Y10" s="482"/>
      <c r="Z10" s="482"/>
      <c r="AA10" s="482">
        <v>0.35</v>
      </c>
      <c r="AB10" s="482"/>
      <c r="AC10" s="482"/>
      <c r="AD10" s="489">
        <v>2.6700000000000004</v>
      </c>
    </row>
    <row r="11" spans="1:30" ht="12.75">
      <c r="A11" s="395"/>
      <c r="B11" s="373" t="s">
        <v>116</v>
      </c>
      <c r="C11" s="481"/>
      <c r="D11" s="482"/>
      <c r="E11" s="482"/>
      <c r="F11" s="482"/>
      <c r="G11" s="482"/>
      <c r="H11" s="482"/>
      <c r="I11" s="482"/>
      <c r="J11" s="482"/>
      <c r="K11" s="482"/>
      <c r="L11" s="482"/>
      <c r="M11" s="482"/>
      <c r="N11" s="482">
        <v>0.015</v>
      </c>
      <c r="O11" s="482"/>
      <c r="P11" s="482"/>
      <c r="Q11" s="482"/>
      <c r="R11" s="482">
        <v>0.3</v>
      </c>
      <c r="S11" s="482"/>
      <c r="T11" s="482"/>
      <c r="U11" s="482"/>
      <c r="V11" s="482"/>
      <c r="W11" s="482">
        <v>0.3</v>
      </c>
      <c r="X11" s="482">
        <v>0.3</v>
      </c>
      <c r="Y11" s="482"/>
      <c r="Z11" s="482"/>
      <c r="AA11" s="482"/>
      <c r="AB11" s="482"/>
      <c r="AC11" s="482"/>
      <c r="AD11" s="489">
        <v>0.915</v>
      </c>
    </row>
    <row r="12" spans="1:30" ht="12.75">
      <c r="A12" s="395"/>
      <c r="B12" s="373" t="s">
        <v>119</v>
      </c>
      <c r="C12" s="481"/>
      <c r="D12" s="482"/>
      <c r="E12" s="482"/>
      <c r="F12" s="482"/>
      <c r="G12" s="482"/>
      <c r="H12" s="482"/>
      <c r="I12" s="482"/>
      <c r="J12" s="482"/>
      <c r="K12" s="482"/>
      <c r="L12" s="482"/>
      <c r="M12" s="482"/>
      <c r="N12" s="482"/>
      <c r="O12" s="482">
        <v>0.2</v>
      </c>
      <c r="P12" s="482"/>
      <c r="Q12" s="482"/>
      <c r="R12" s="482"/>
      <c r="S12" s="482"/>
      <c r="T12" s="482"/>
      <c r="U12" s="482">
        <v>0.1</v>
      </c>
      <c r="V12" s="482">
        <v>0.25</v>
      </c>
      <c r="W12" s="482">
        <v>0.15</v>
      </c>
      <c r="X12" s="482">
        <v>0.05</v>
      </c>
      <c r="Y12" s="482"/>
      <c r="Z12" s="482"/>
      <c r="AA12" s="482"/>
      <c r="AB12" s="482"/>
      <c r="AC12" s="482"/>
      <c r="AD12" s="489">
        <v>0.7500000000000001</v>
      </c>
    </row>
    <row r="13" spans="1:30" ht="12.75">
      <c r="A13" s="395"/>
      <c r="B13" s="373" t="s">
        <v>120</v>
      </c>
      <c r="C13" s="481"/>
      <c r="D13" s="482"/>
      <c r="E13" s="482"/>
      <c r="F13" s="482"/>
      <c r="G13" s="482"/>
      <c r="H13" s="482"/>
      <c r="I13" s="482"/>
      <c r="J13" s="482"/>
      <c r="K13" s="482"/>
      <c r="L13" s="482"/>
      <c r="M13" s="482"/>
      <c r="N13" s="482"/>
      <c r="O13" s="482"/>
      <c r="P13" s="482"/>
      <c r="Q13" s="482"/>
      <c r="R13" s="482"/>
      <c r="S13" s="482"/>
      <c r="T13" s="482"/>
      <c r="U13" s="482"/>
      <c r="V13" s="482">
        <v>0.2</v>
      </c>
      <c r="W13" s="482"/>
      <c r="X13" s="482">
        <v>0.2</v>
      </c>
      <c r="Y13" s="482"/>
      <c r="Z13" s="482"/>
      <c r="AA13" s="482"/>
      <c r="AB13" s="482"/>
      <c r="AC13" s="482"/>
      <c r="AD13" s="489">
        <v>0.4</v>
      </c>
    </row>
    <row r="14" spans="1:30" ht="12.75">
      <c r="A14" s="395"/>
      <c r="B14" s="373" t="s">
        <v>24</v>
      </c>
      <c r="C14" s="481">
        <v>0.30000000000000004</v>
      </c>
      <c r="D14" s="482"/>
      <c r="E14" s="482">
        <v>0.1</v>
      </c>
      <c r="F14" s="482"/>
      <c r="G14" s="482"/>
      <c r="H14" s="482"/>
      <c r="I14" s="482"/>
      <c r="J14" s="482"/>
      <c r="K14" s="482"/>
      <c r="L14" s="482"/>
      <c r="M14" s="482"/>
      <c r="N14" s="482">
        <v>0.27</v>
      </c>
      <c r="O14" s="482"/>
      <c r="P14" s="482"/>
      <c r="Q14" s="482"/>
      <c r="R14" s="482"/>
      <c r="S14" s="482"/>
      <c r="T14" s="482"/>
      <c r="U14" s="482"/>
      <c r="V14" s="482">
        <v>0.25</v>
      </c>
      <c r="W14" s="482">
        <v>0.375</v>
      </c>
      <c r="X14" s="482"/>
      <c r="Y14" s="482"/>
      <c r="Z14" s="482"/>
      <c r="AA14" s="482"/>
      <c r="AB14" s="482"/>
      <c r="AC14" s="482"/>
      <c r="AD14" s="489">
        <v>1.295</v>
      </c>
    </row>
    <row r="15" spans="1:30" ht="12.75">
      <c r="A15" s="395"/>
      <c r="B15" s="373" t="s">
        <v>125</v>
      </c>
      <c r="C15" s="481"/>
      <c r="D15" s="482"/>
      <c r="E15" s="482"/>
      <c r="F15" s="482"/>
      <c r="G15" s="482"/>
      <c r="H15" s="482"/>
      <c r="I15" s="482"/>
      <c r="J15" s="482"/>
      <c r="K15" s="482"/>
      <c r="L15" s="482"/>
      <c r="M15" s="482"/>
      <c r="N15" s="482">
        <v>0.02</v>
      </c>
      <c r="O15" s="482"/>
      <c r="P15" s="482"/>
      <c r="Q15" s="482"/>
      <c r="R15" s="482"/>
      <c r="S15" s="482"/>
      <c r="T15" s="482"/>
      <c r="U15" s="482"/>
      <c r="V15" s="482"/>
      <c r="W15" s="482"/>
      <c r="X15" s="482"/>
      <c r="Y15" s="482"/>
      <c r="Z15" s="482"/>
      <c r="AA15" s="482"/>
      <c r="AB15" s="482"/>
      <c r="AC15" s="482"/>
      <c r="AD15" s="489">
        <v>0.02</v>
      </c>
    </row>
    <row r="16" spans="1:30" ht="12.75">
      <c r="A16" s="395"/>
      <c r="B16" s="373" t="s">
        <v>30</v>
      </c>
      <c r="C16" s="481">
        <v>0.4</v>
      </c>
      <c r="D16" s="482"/>
      <c r="E16" s="482">
        <v>0.1</v>
      </c>
      <c r="F16" s="482"/>
      <c r="G16" s="482"/>
      <c r="H16" s="482"/>
      <c r="I16" s="482">
        <v>0.05</v>
      </c>
      <c r="J16" s="482"/>
      <c r="K16" s="482"/>
      <c r="L16" s="482"/>
      <c r="M16" s="482"/>
      <c r="N16" s="482"/>
      <c r="O16" s="482"/>
      <c r="P16" s="482"/>
      <c r="Q16" s="482"/>
      <c r="R16" s="482"/>
      <c r="S16" s="482"/>
      <c r="T16" s="482"/>
      <c r="U16" s="482">
        <v>0.2</v>
      </c>
      <c r="V16" s="482"/>
      <c r="W16" s="482">
        <v>0.35</v>
      </c>
      <c r="X16" s="482">
        <v>0.5</v>
      </c>
      <c r="Y16" s="482">
        <v>0.1</v>
      </c>
      <c r="Z16" s="482"/>
      <c r="AA16" s="482"/>
      <c r="AB16" s="482"/>
      <c r="AC16" s="482">
        <v>0.75</v>
      </c>
      <c r="AD16" s="489">
        <v>2.45</v>
      </c>
    </row>
    <row r="17" spans="1:30" ht="12.75">
      <c r="A17" s="395"/>
      <c r="B17" s="373" t="s">
        <v>33</v>
      </c>
      <c r="C17" s="481">
        <v>0.9</v>
      </c>
      <c r="D17" s="482"/>
      <c r="E17" s="482">
        <v>0.1</v>
      </c>
      <c r="F17" s="482">
        <v>0.45</v>
      </c>
      <c r="G17" s="482"/>
      <c r="H17" s="482"/>
      <c r="I17" s="482"/>
      <c r="J17" s="482">
        <v>0.45</v>
      </c>
      <c r="K17" s="482"/>
      <c r="L17" s="482"/>
      <c r="M17" s="482"/>
      <c r="N17" s="482">
        <v>0.06</v>
      </c>
      <c r="O17" s="482"/>
      <c r="P17" s="482">
        <v>1.675</v>
      </c>
      <c r="Q17" s="482"/>
      <c r="R17" s="482">
        <v>0</v>
      </c>
      <c r="S17" s="482">
        <v>0.3</v>
      </c>
      <c r="T17" s="482">
        <v>0.2</v>
      </c>
      <c r="U17" s="482">
        <v>0.4</v>
      </c>
      <c r="V17" s="482">
        <v>0.2</v>
      </c>
      <c r="W17" s="482"/>
      <c r="X17" s="482">
        <v>0.725</v>
      </c>
      <c r="Y17" s="482"/>
      <c r="Z17" s="482"/>
      <c r="AA17" s="482">
        <v>0.7</v>
      </c>
      <c r="AB17" s="482"/>
      <c r="AC17" s="482"/>
      <c r="AD17" s="489">
        <v>6.16</v>
      </c>
    </row>
    <row r="18" spans="1:30" ht="12.75">
      <c r="A18" s="395"/>
      <c r="B18" s="373" t="s">
        <v>37</v>
      </c>
      <c r="C18" s="481">
        <v>2.4800000000000004</v>
      </c>
      <c r="D18" s="482">
        <v>0.2</v>
      </c>
      <c r="E18" s="482">
        <v>1.35</v>
      </c>
      <c r="F18" s="482">
        <v>1.0999999999999999</v>
      </c>
      <c r="G18" s="482">
        <v>3.6</v>
      </c>
      <c r="H18" s="482"/>
      <c r="I18" s="482">
        <v>2.35</v>
      </c>
      <c r="J18" s="482"/>
      <c r="K18" s="482">
        <v>0.6000000000000001</v>
      </c>
      <c r="L18" s="482">
        <v>0.65</v>
      </c>
      <c r="M18" s="482">
        <v>0.75</v>
      </c>
      <c r="N18" s="482">
        <v>2.25</v>
      </c>
      <c r="O18" s="482">
        <v>2.5000000000000004</v>
      </c>
      <c r="P18" s="482">
        <v>1.45</v>
      </c>
      <c r="Q18" s="482">
        <v>3.7</v>
      </c>
      <c r="R18" s="482">
        <v>2.9</v>
      </c>
      <c r="S18" s="482">
        <v>0.8</v>
      </c>
      <c r="T18" s="482">
        <v>3.4</v>
      </c>
      <c r="U18" s="482">
        <v>0.1</v>
      </c>
      <c r="V18" s="482">
        <v>0.2</v>
      </c>
      <c r="W18" s="482">
        <v>1.1</v>
      </c>
      <c r="X18" s="482">
        <v>0.75</v>
      </c>
      <c r="Y18" s="482"/>
      <c r="Z18" s="482">
        <v>0.2</v>
      </c>
      <c r="AA18" s="482">
        <v>1.0999999999999999</v>
      </c>
      <c r="AB18" s="482">
        <v>0.9</v>
      </c>
      <c r="AC18" s="482">
        <v>0.7</v>
      </c>
      <c r="AD18" s="489">
        <v>35.13000000000001</v>
      </c>
    </row>
    <row r="19" spans="1:30" ht="12.75">
      <c r="A19" s="395"/>
      <c r="B19" s="373" t="s">
        <v>86</v>
      </c>
      <c r="C19" s="481">
        <v>0.45</v>
      </c>
      <c r="D19" s="482"/>
      <c r="E19" s="482">
        <v>0.15000000000000002</v>
      </c>
      <c r="F19" s="482"/>
      <c r="G19" s="482"/>
      <c r="H19" s="482"/>
      <c r="I19" s="482"/>
      <c r="J19" s="482"/>
      <c r="K19" s="482"/>
      <c r="L19" s="482"/>
      <c r="M19" s="482"/>
      <c r="N19" s="482"/>
      <c r="O19" s="482"/>
      <c r="P19" s="482"/>
      <c r="Q19" s="482"/>
      <c r="R19" s="482"/>
      <c r="S19" s="482"/>
      <c r="T19" s="482"/>
      <c r="U19" s="482"/>
      <c r="V19" s="482">
        <v>0.2</v>
      </c>
      <c r="W19" s="482"/>
      <c r="X19" s="482">
        <v>0.1</v>
      </c>
      <c r="Y19" s="482"/>
      <c r="Z19" s="482"/>
      <c r="AA19" s="482"/>
      <c r="AB19" s="482"/>
      <c r="AC19" s="482"/>
      <c r="AD19" s="489">
        <v>0.9</v>
      </c>
    </row>
    <row r="20" spans="1:31" s="8" customFormat="1" ht="12.75">
      <c r="A20" s="395"/>
      <c r="B20" s="371" t="s">
        <v>359</v>
      </c>
      <c r="C20" s="481">
        <v>0.05</v>
      </c>
      <c r="D20" s="482"/>
      <c r="E20" s="482"/>
      <c r="F20" s="482"/>
      <c r="G20" s="482"/>
      <c r="H20" s="482"/>
      <c r="I20" s="482"/>
      <c r="J20" s="482"/>
      <c r="K20" s="482"/>
      <c r="L20" s="482"/>
      <c r="M20" s="482"/>
      <c r="N20" s="482">
        <v>0.05</v>
      </c>
      <c r="O20" s="482"/>
      <c r="P20" s="482"/>
      <c r="Q20" s="482"/>
      <c r="R20" s="482"/>
      <c r="S20" s="482"/>
      <c r="T20" s="482"/>
      <c r="U20" s="482"/>
      <c r="V20" s="482">
        <v>0.5</v>
      </c>
      <c r="W20" s="482"/>
      <c r="X20" s="482">
        <v>0.3</v>
      </c>
      <c r="Y20" s="482"/>
      <c r="Z20" s="482"/>
      <c r="AA20" s="482"/>
      <c r="AB20" s="482"/>
      <c r="AC20" s="482"/>
      <c r="AD20" s="489">
        <v>0.8999999999999999</v>
      </c>
      <c r="AE20"/>
    </row>
    <row r="21" spans="1:30" ht="12.75">
      <c r="A21" s="395"/>
      <c r="B21" s="371" t="s">
        <v>530</v>
      </c>
      <c r="C21" s="481">
        <v>0.3</v>
      </c>
      <c r="D21" s="482"/>
      <c r="E21" s="482">
        <v>0.05</v>
      </c>
      <c r="F21" s="482"/>
      <c r="G21" s="482"/>
      <c r="H21" s="482"/>
      <c r="I21" s="482"/>
      <c r="J21" s="482"/>
      <c r="K21" s="482"/>
      <c r="L21" s="482"/>
      <c r="M21" s="482"/>
      <c r="N21" s="482">
        <v>0.06</v>
      </c>
      <c r="O21" s="482">
        <v>0.42</v>
      </c>
      <c r="P21" s="482"/>
      <c r="Q21" s="482"/>
      <c r="R21" s="482">
        <v>0.25</v>
      </c>
      <c r="S21" s="482"/>
      <c r="T21" s="482">
        <v>0.16</v>
      </c>
      <c r="U21" s="482"/>
      <c r="V21" s="482"/>
      <c r="W21" s="482">
        <v>0.30000000000000004</v>
      </c>
      <c r="X21" s="482">
        <v>0.7799999999999999</v>
      </c>
      <c r="Y21" s="482"/>
      <c r="Z21" s="482">
        <v>0.08</v>
      </c>
      <c r="AA21" s="482"/>
      <c r="AB21" s="482"/>
      <c r="AC21" s="482"/>
      <c r="AD21" s="489">
        <v>2.4</v>
      </c>
    </row>
    <row r="22" spans="1:30" ht="12.75">
      <c r="A22" s="395"/>
      <c r="B22" s="371" t="s">
        <v>568</v>
      </c>
      <c r="C22" s="481"/>
      <c r="D22" s="482"/>
      <c r="E22" s="482"/>
      <c r="F22" s="482"/>
      <c r="G22" s="482"/>
      <c r="H22" s="482">
        <v>0.05</v>
      </c>
      <c r="I22" s="482"/>
      <c r="J22" s="482"/>
      <c r="K22" s="482"/>
      <c r="L22" s="482"/>
      <c r="M22" s="482"/>
      <c r="N22" s="482"/>
      <c r="O22" s="482"/>
      <c r="P22" s="482"/>
      <c r="Q22" s="482"/>
      <c r="R22" s="482"/>
      <c r="S22" s="482"/>
      <c r="T22" s="482"/>
      <c r="U22" s="482"/>
      <c r="V22" s="482"/>
      <c r="W22" s="482"/>
      <c r="X22" s="482">
        <v>0.1</v>
      </c>
      <c r="Y22" s="482"/>
      <c r="Z22" s="482"/>
      <c r="AA22" s="482">
        <v>0.05</v>
      </c>
      <c r="AB22" s="482"/>
      <c r="AC22" s="482"/>
      <c r="AD22" s="489">
        <v>0.2</v>
      </c>
    </row>
    <row r="23" spans="1:30" ht="12.75">
      <c r="A23" s="395"/>
      <c r="B23" s="371" t="s">
        <v>565</v>
      </c>
      <c r="C23" s="481"/>
      <c r="D23" s="482"/>
      <c r="E23" s="482">
        <v>0.05</v>
      </c>
      <c r="F23" s="482"/>
      <c r="G23" s="482"/>
      <c r="H23" s="482"/>
      <c r="I23" s="482"/>
      <c r="J23" s="482"/>
      <c r="K23" s="482"/>
      <c r="L23" s="482"/>
      <c r="M23" s="482"/>
      <c r="N23" s="482">
        <v>0.05</v>
      </c>
      <c r="O23" s="482"/>
      <c r="P23" s="482"/>
      <c r="Q23" s="482"/>
      <c r="R23" s="482"/>
      <c r="S23" s="482"/>
      <c r="T23" s="482"/>
      <c r="U23" s="482"/>
      <c r="V23" s="482"/>
      <c r="W23" s="482">
        <v>0.55</v>
      </c>
      <c r="X23" s="482">
        <v>0.55</v>
      </c>
      <c r="Y23" s="482"/>
      <c r="Z23" s="482"/>
      <c r="AA23" s="482"/>
      <c r="AB23" s="482"/>
      <c r="AC23" s="482"/>
      <c r="AD23" s="489">
        <v>1.2000000000000002</v>
      </c>
    </row>
    <row r="24" spans="1:30" ht="12.75">
      <c r="A24" s="395"/>
      <c r="B24" s="371" t="s">
        <v>676</v>
      </c>
      <c r="C24" s="481">
        <v>0.05</v>
      </c>
      <c r="D24" s="482"/>
      <c r="E24" s="482"/>
      <c r="F24" s="482"/>
      <c r="G24" s="482"/>
      <c r="H24" s="482"/>
      <c r="I24" s="482"/>
      <c r="J24" s="482"/>
      <c r="K24" s="482"/>
      <c r="L24" s="482"/>
      <c r="M24" s="482"/>
      <c r="N24" s="482">
        <v>0.06</v>
      </c>
      <c r="O24" s="482"/>
      <c r="P24" s="482">
        <v>0.3</v>
      </c>
      <c r="Q24" s="482"/>
      <c r="R24" s="482"/>
      <c r="S24" s="482">
        <v>0.25</v>
      </c>
      <c r="T24" s="482"/>
      <c r="U24" s="482"/>
      <c r="V24" s="482">
        <v>0.5</v>
      </c>
      <c r="W24" s="482"/>
      <c r="X24" s="482">
        <v>0.30000000000000004</v>
      </c>
      <c r="Y24" s="482"/>
      <c r="Z24" s="482"/>
      <c r="AA24" s="482"/>
      <c r="AB24" s="482"/>
      <c r="AC24" s="482"/>
      <c r="AD24" s="489">
        <v>1.46</v>
      </c>
    </row>
    <row r="25" spans="1:30" ht="12.75">
      <c r="A25" s="395"/>
      <c r="B25" s="371" t="s">
        <v>715</v>
      </c>
      <c r="C25" s="481"/>
      <c r="D25" s="482"/>
      <c r="E25" s="482"/>
      <c r="F25" s="482"/>
      <c r="G25" s="482"/>
      <c r="H25" s="482"/>
      <c r="I25" s="482"/>
      <c r="J25" s="482"/>
      <c r="K25" s="482"/>
      <c r="L25" s="482"/>
      <c r="M25" s="482"/>
      <c r="N25" s="482"/>
      <c r="O25" s="482">
        <v>0.1</v>
      </c>
      <c r="P25" s="482"/>
      <c r="Q25" s="482"/>
      <c r="R25" s="482"/>
      <c r="S25" s="482"/>
      <c r="T25" s="482"/>
      <c r="U25" s="482"/>
      <c r="V25" s="482"/>
      <c r="W25" s="482">
        <v>0.8999999999999999</v>
      </c>
      <c r="X25" s="482">
        <v>0.55</v>
      </c>
      <c r="Y25" s="482"/>
      <c r="Z25" s="482"/>
      <c r="AA25" s="482">
        <v>0.1</v>
      </c>
      <c r="AB25" s="482"/>
      <c r="AC25" s="482"/>
      <c r="AD25" s="489">
        <v>1.65</v>
      </c>
    </row>
    <row r="26" spans="1:30" ht="12.75">
      <c r="A26" s="395"/>
      <c r="B26" s="371" t="s">
        <v>839</v>
      </c>
      <c r="C26" s="481">
        <v>0.30000000000000004</v>
      </c>
      <c r="D26" s="482"/>
      <c r="E26" s="482"/>
      <c r="F26" s="482"/>
      <c r="G26" s="482"/>
      <c r="H26" s="482"/>
      <c r="I26" s="482"/>
      <c r="J26" s="482"/>
      <c r="K26" s="482"/>
      <c r="L26" s="482"/>
      <c r="M26" s="482"/>
      <c r="N26" s="482"/>
      <c r="O26" s="482"/>
      <c r="P26" s="482"/>
      <c r="Q26" s="482"/>
      <c r="R26" s="482">
        <v>0.3</v>
      </c>
      <c r="S26" s="482"/>
      <c r="T26" s="482"/>
      <c r="U26" s="482"/>
      <c r="V26" s="482"/>
      <c r="W26" s="482"/>
      <c r="X26" s="482">
        <v>0.1</v>
      </c>
      <c r="Y26" s="482"/>
      <c r="Z26" s="482"/>
      <c r="AA26" s="482"/>
      <c r="AB26" s="482"/>
      <c r="AC26" s="482">
        <v>0.3</v>
      </c>
      <c r="AD26" s="489">
        <v>1</v>
      </c>
    </row>
    <row r="27" spans="1:30" ht="12.75">
      <c r="A27" s="395"/>
      <c r="B27" s="371" t="s">
        <v>796</v>
      </c>
      <c r="C27" s="481"/>
      <c r="D27" s="482"/>
      <c r="E27" s="482"/>
      <c r="F27" s="482"/>
      <c r="G27" s="482"/>
      <c r="H27" s="482">
        <v>0.35</v>
      </c>
      <c r="I27" s="482"/>
      <c r="J27" s="482"/>
      <c r="K27" s="482"/>
      <c r="L27" s="482"/>
      <c r="M27" s="482"/>
      <c r="N27" s="482"/>
      <c r="O27" s="482"/>
      <c r="P27" s="482"/>
      <c r="Q27" s="482"/>
      <c r="R27" s="482"/>
      <c r="S27" s="482"/>
      <c r="T27" s="482"/>
      <c r="U27" s="482"/>
      <c r="V27" s="482"/>
      <c r="W27" s="482">
        <v>0.35</v>
      </c>
      <c r="X27" s="482">
        <v>0.15</v>
      </c>
      <c r="Y27" s="482"/>
      <c r="Z27" s="482"/>
      <c r="AA27" s="482"/>
      <c r="AB27" s="482"/>
      <c r="AC27" s="482"/>
      <c r="AD27" s="489">
        <v>0.85</v>
      </c>
    </row>
    <row r="28" spans="1:30" ht="12.75">
      <c r="A28" s="493" t="s">
        <v>43</v>
      </c>
      <c r="B28" s="494"/>
      <c r="C28" s="491">
        <v>5.36</v>
      </c>
      <c r="D28" s="492">
        <v>0.2</v>
      </c>
      <c r="E28" s="492">
        <v>1.9500000000000002</v>
      </c>
      <c r="F28" s="492">
        <v>1.5499999999999998</v>
      </c>
      <c r="G28" s="492">
        <v>3.6</v>
      </c>
      <c r="H28" s="492">
        <v>0.39999999999999997</v>
      </c>
      <c r="I28" s="492">
        <v>3.25</v>
      </c>
      <c r="J28" s="492">
        <v>0.45</v>
      </c>
      <c r="K28" s="492">
        <v>0.6000000000000001</v>
      </c>
      <c r="L28" s="492">
        <v>0.65</v>
      </c>
      <c r="M28" s="492">
        <v>0.75</v>
      </c>
      <c r="N28" s="492">
        <v>3.11</v>
      </c>
      <c r="O28" s="492">
        <v>3.4200000000000004</v>
      </c>
      <c r="P28" s="492">
        <v>3.675</v>
      </c>
      <c r="Q28" s="492">
        <v>3.8000000000000003</v>
      </c>
      <c r="R28" s="492">
        <v>4</v>
      </c>
      <c r="S28" s="492">
        <v>1.35</v>
      </c>
      <c r="T28" s="492">
        <v>4.04</v>
      </c>
      <c r="U28" s="492">
        <v>0.8</v>
      </c>
      <c r="V28" s="492">
        <v>2.55</v>
      </c>
      <c r="W28" s="492">
        <v>4.424999999999999</v>
      </c>
      <c r="X28" s="492">
        <v>6.725</v>
      </c>
      <c r="Y28" s="492">
        <v>0.1</v>
      </c>
      <c r="Z28" s="492">
        <v>0.28</v>
      </c>
      <c r="AA28" s="492">
        <v>2.65</v>
      </c>
      <c r="AB28" s="492">
        <v>0.98</v>
      </c>
      <c r="AC28" s="492">
        <v>1.75</v>
      </c>
      <c r="AD28" s="490">
        <v>62.41500000000001</v>
      </c>
    </row>
    <row r="29" spans="1:30" ht="12.75">
      <c r="A29" s="369" t="s">
        <v>45</v>
      </c>
      <c r="B29" s="372" t="s">
        <v>172</v>
      </c>
      <c r="C29" s="479">
        <v>0.35</v>
      </c>
      <c r="D29" s="480"/>
      <c r="E29" s="480"/>
      <c r="F29" s="480"/>
      <c r="G29" s="480"/>
      <c r="H29" s="480"/>
      <c r="I29" s="480"/>
      <c r="J29" s="480"/>
      <c r="K29" s="480"/>
      <c r="L29" s="480"/>
      <c r="M29" s="480"/>
      <c r="N29" s="480"/>
      <c r="O29" s="480"/>
      <c r="P29" s="480"/>
      <c r="Q29" s="480"/>
      <c r="R29" s="480"/>
      <c r="S29" s="480"/>
      <c r="T29" s="480">
        <v>1.25</v>
      </c>
      <c r="U29" s="480">
        <v>0.1</v>
      </c>
      <c r="V29" s="480">
        <v>0.25</v>
      </c>
      <c r="W29" s="480"/>
      <c r="X29" s="480">
        <v>0.5</v>
      </c>
      <c r="Y29" s="480"/>
      <c r="Z29" s="480"/>
      <c r="AA29" s="480">
        <v>0.5</v>
      </c>
      <c r="AB29" s="480"/>
      <c r="AC29" s="480"/>
      <c r="AD29" s="488">
        <v>2.95</v>
      </c>
    </row>
    <row r="30" spans="1:30" ht="12.75">
      <c r="A30" s="395"/>
      <c r="B30" s="373" t="s">
        <v>63</v>
      </c>
      <c r="C30" s="481"/>
      <c r="D30" s="482"/>
      <c r="E30" s="482"/>
      <c r="F30" s="482"/>
      <c r="G30" s="482"/>
      <c r="H30" s="482"/>
      <c r="I30" s="482"/>
      <c r="J30" s="482"/>
      <c r="K30" s="482"/>
      <c r="L30" s="482"/>
      <c r="M30" s="482"/>
      <c r="N30" s="482">
        <v>0.03</v>
      </c>
      <c r="O30" s="482"/>
      <c r="P30" s="482"/>
      <c r="Q30" s="482"/>
      <c r="R30" s="482"/>
      <c r="S30" s="482"/>
      <c r="T30" s="482"/>
      <c r="U30" s="482"/>
      <c r="V30" s="482">
        <v>0.1</v>
      </c>
      <c r="W30" s="482">
        <v>0.2</v>
      </c>
      <c r="X30" s="482"/>
      <c r="Y30" s="482"/>
      <c r="Z30" s="482"/>
      <c r="AA30" s="482"/>
      <c r="AB30" s="482"/>
      <c r="AC30" s="482"/>
      <c r="AD30" s="489">
        <v>0.33</v>
      </c>
    </row>
    <row r="31" spans="1:30" ht="12.75">
      <c r="A31" s="395"/>
      <c r="B31" s="373" t="s">
        <v>130</v>
      </c>
      <c r="C31" s="481"/>
      <c r="D31" s="482"/>
      <c r="E31" s="482"/>
      <c r="F31" s="482"/>
      <c r="G31" s="482"/>
      <c r="H31" s="482"/>
      <c r="I31" s="482"/>
      <c r="J31" s="482"/>
      <c r="K31" s="482"/>
      <c r="L31" s="482"/>
      <c r="M31" s="482"/>
      <c r="N31" s="482">
        <v>0.03</v>
      </c>
      <c r="O31" s="482">
        <v>0.6000000000000001</v>
      </c>
      <c r="P31" s="482"/>
      <c r="Q31" s="482"/>
      <c r="R31" s="482"/>
      <c r="S31" s="482"/>
      <c r="T31" s="482"/>
      <c r="U31" s="482"/>
      <c r="V31" s="482">
        <v>0.15</v>
      </c>
      <c r="W31" s="482"/>
      <c r="X31" s="482">
        <v>0.7</v>
      </c>
      <c r="Y31" s="482"/>
      <c r="Z31" s="482"/>
      <c r="AA31" s="482"/>
      <c r="AB31" s="482"/>
      <c r="AC31" s="482"/>
      <c r="AD31" s="489">
        <v>1.48</v>
      </c>
    </row>
    <row r="32" spans="1:30" ht="12.75">
      <c r="A32" s="395"/>
      <c r="B32" s="373" t="s">
        <v>46</v>
      </c>
      <c r="C32" s="481">
        <v>0.30000000000000004</v>
      </c>
      <c r="D32" s="482"/>
      <c r="E32" s="482"/>
      <c r="F32" s="482"/>
      <c r="G32" s="482"/>
      <c r="H32" s="482"/>
      <c r="I32" s="482"/>
      <c r="J32" s="482"/>
      <c r="K32" s="482"/>
      <c r="L32" s="482"/>
      <c r="M32" s="482"/>
      <c r="N32" s="482">
        <v>0.16999999999999998</v>
      </c>
      <c r="O32" s="482"/>
      <c r="P32" s="482"/>
      <c r="Q32" s="482">
        <v>0.1</v>
      </c>
      <c r="R32" s="482">
        <v>1.2</v>
      </c>
      <c r="S32" s="482"/>
      <c r="T32" s="482">
        <v>0.35</v>
      </c>
      <c r="U32" s="482">
        <v>0.1</v>
      </c>
      <c r="V32" s="482">
        <v>0.25</v>
      </c>
      <c r="W32" s="482"/>
      <c r="X32" s="482">
        <v>1.25</v>
      </c>
      <c r="Y32" s="482"/>
      <c r="Z32" s="482"/>
      <c r="AA32" s="482">
        <v>0.30000000000000004</v>
      </c>
      <c r="AB32" s="482"/>
      <c r="AC32" s="482"/>
      <c r="AD32" s="489">
        <v>4.0200000000000005</v>
      </c>
    </row>
    <row r="33" spans="1:30" ht="12.75">
      <c r="A33" s="395"/>
      <c r="B33" s="373" t="s">
        <v>133</v>
      </c>
      <c r="C33" s="481"/>
      <c r="D33" s="482"/>
      <c r="E33" s="482"/>
      <c r="F33" s="482"/>
      <c r="G33" s="482"/>
      <c r="H33" s="482"/>
      <c r="I33" s="482"/>
      <c r="J33" s="482"/>
      <c r="K33" s="482"/>
      <c r="L33" s="482"/>
      <c r="M33" s="482"/>
      <c r="N33" s="482">
        <v>0.03</v>
      </c>
      <c r="O33" s="482"/>
      <c r="P33" s="482"/>
      <c r="Q33" s="482"/>
      <c r="R33" s="482">
        <v>0.25</v>
      </c>
      <c r="S33" s="482"/>
      <c r="T33" s="482">
        <v>0.3</v>
      </c>
      <c r="U33" s="482"/>
      <c r="V33" s="482">
        <v>0.8</v>
      </c>
      <c r="W33" s="482">
        <v>1</v>
      </c>
      <c r="X33" s="482"/>
      <c r="Y33" s="482"/>
      <c r="Z33" s="482"/>
      <c r="AA33" s="482"/>
      <c r="AB33" s="482"/>
      <c r="AC33" s="482"/>
      <c r="AD33" s="489">
        <v>2.38</v>
      </c>
    </row>
    <row r="34" spans="1:30" ht="12.75">
      <c r="A34" s="395"/>
      <c r="B34" s="373" t="s">
        <v>77</v>
      </c>
      <c r="C34" s="481"/>
      <c r="D34" s="482"/>
      <c r="E34" s="482"/>
      <c r="F34" s="482"/>
      <c r="G34" s="482"/>
      <c r="H34" s="482"/>
      <c r="I34" s="482"/>
      <c r="J34" s="482"/>
      <c r="K34" s="482"/>
      <c r="L34" s="482"/>
      <c r="M34" s="482"/>
      <c r="N34" s="482">
        <v>0.03</v>
      </c>
      <c r="O34" s="482"/>
      <c r="P34" s="482"/>
      <c r="Q34" s="482"/>
      <c r="R34" s="482"/>
      <c r="S34" s="482"/>
      <c r="T34" s="482"/>
      <c r="U34" s="482"/>
      <c r="V34" s="482"/>
      <c r="W34" s="482">
        <v>0.4</v>
      </c>
      <c r="X34" s="482"/>
      <c r="Y34" s="482"/>
      <c r="Z34" s="482"/>
      <c r="AA34" s="482">
        <v>0.1</v>
      </c>
      <c r="AB34" s="482"/>
      <c r="AC34" s="482"/>
      <c r="AD34" s="489">
        <v>0.53</v>
      </c>
    </row>
    <row r="35" spans="1:30" ht="12.75">
      <c r="A35" s="395"/>
      <c r="B35" s="373" t="s">
        <v>60</v>
      </c>
      <c r="C35" s="481"/>
      <c r="D35" s="482"/>
      <c r="E35" s="482"/>
      <c r="F35" s="482"/>
      <c r="G35" s="482"/>
      <c r="H35" s="482"/>
      <c r="I35" s="482"/>
      <c r="J35" s="482"/>
      <c r="K35" s="482"/>
      <c r="L35" s="482"/>
      <c r="M35" s="482"/>
      <c r="N35" s="482"/>
      <c r="O35" s="482"/>
      <c r="P35" s="482"/>
      <c r="Q35" s="482"/>
      <c r="R35" s="482"/>
      <c r="S35" s="482"/>
      <c r="T35" s="482"/>
      <c r="U35" s="482"/>
      <c r="V35" s="482">
        <v>0.2</v>
      </c>
      <c r="W35" s="482">
        <v>0.05</v>
      </c>
      <c r="X35" s="482"/>
      <c r="Y35" s="482"/>
      <c r="Z35" s="482"/>
      <c r="AA35" s="482">
        <v>0.1</v>
      </c>
      <c r="AB35" s="482"/>
      <c r="AC35" s="482"/>
      <c r="AD35" s="489">
        <v>0.35</v>
      </c>
    </row>
    <row r="36" spans="1:30" ht="12.75">
      <c r="A36" s="395"/>
      <c r="B36" s="373" t="s">
        <v>59</v>
      </c>
      <c r="C36" s="481">
        <v>0.5</v>
      </c>
      <c r="D36" s="482"/>
      <c r="E36" s="482"/>
      <c r="F36" s="482"/>
      <c r="G36" s="482"/>
      <c r="H36" s="482">
        <v>0.7</v>
      </c>
      <c r="I36" s="482"/>
      <c r="J36" s="482"/>
      <c r="K36" s="482"/>
      <c r="L36" s="482"/>
      <c r="M36" s="482"/>
      <c r="N36" s="482">
        <v>0.05</v>
      </c>
      <c r="O36" s="482"/>
      <c r="P36" s="482"/>
      <c r="Q36" s="482"/>
      <c r="R36" s="482"/>
      <c r="S36" s="482"/>
      <c r="T36" s="482">
        <v>0.3</v>
      </c>
      <c r="U36" s="482"/>
      <c r="V36" s="482">
        <v>0.5</v>
      </c>
      <c r="W36" s="482"/>
      <c r="X36" s="482"/>
      <c r="Y36" s="482">
        <v>0.2</v>
      </c>
      <c r="Z36" s="482"/>
      <c r="AA36" s="482"/>
      <c r="AB36" s="482"/>
      <c r="AC36" s="482"/>
      <c r="AD36" s="489">
        <v>2.25</v>
      </c>
    </row>
    <row r="37" spans="1:30" ht="12.75">
      <c r="A37" s="395"/>
      <c r="B37" s="373" t="s">
        <v>47</v>
      </c>
      <c r="C37" s="481">
        <v>0.30000000000000004</v>
      </c>
      <c r="D37" s="482"/>
      <c r="E37" s="482"/>
      <c r="F37" s="482"/>
      <c r="G37" s="482"/>
      <c r="H37" s="482"/>
      <c r="I37" s="482"/>
      <c r="J37" s="482"/>
      <c r="K37" s="482"/>
      <c r="L37" s="482"/>
      <c r="M37" s="482"/>
      <c r="N37" s="482">
        <v>0.16999999999999998</v>
      </c>
      <c r="O37" s="482">
        <v>0.8</v>
      </c>
      <c r="P37" s="482"/>
      <c r="Q37" s="482"/>
      <c r="R37" s="482"/>
      <c r="S37" s="482"/>
      <c r="T37" s="482">
        <v>0.7</v>
      </c>
      <c r="U37" s="482"/>
      <c r="V37" s="482">
        <v>0.2</v>
      </c>
      <c r="W37" s="482">
        <v>0.2</v>
      </c>
      <c r="X37" s="482">
        <v>0.8500000000000001</v>
      </c>
      <c r="Y37" s="482"/>
      <c r="Z37" s="482"/>
      <c r="AA37" s="482">
        <v>0.1</v>
      </c>
      <c r="AB37" s="482"/>
      <c r="AC37" s="482"/>
      <c r="AD37" s="489">
        <v>3.3200000000000003</v>
      </c>
    </row>
    <row r="38" spans="1:30" ht="12.75">
      <c r="A38" s="395"/>
      <c r="B38" s="373" t="s">
        <v>49</v>
      </c>
      <c r="C38" s="481">
        <v>0.30000000000000004</v>
      </c>
      <c r="D38" s="482"/>
      <c r="E38" s="482"/>
      <c r="F38" s="482"/>
      <c r="G38" s="482"/>
      <c r="H38" s="482"/>
      <c r="I38" s="482"/>
      <c r="J38" s="482"/>
      <c r="K38" s="482"/>
      <c r="L38" s="482"/>
      <c r="M38" s="482"/>
      <c r="N38" s="482">
        <v>0.06</v>
      </c>
      <c r="O38" s="482"/>
      <c r="P38" s="482"/>
      <c r="Q38" s="482"/>
      <c r="R38" s="482"/>
      <c r="S38" s="482"/>
      <c r="T38" s="482"/>
      <c r="U38" s="482"/>
      <c r="V38" s="482">
        <v>1</v>
      </c>
      <c r="W38" s="482">
        <v>0.15</v>
      </c>
      <c r="X38" s="482"/>
      <c r="Y38" s="482"/>
      <c r="Z38" s="482"/>
      <c r="AA38" s="482"/>
      <c r="AB38" s="482"/>
      <c r="AC38" s="482"/>
      <c r="AD38" s="489">
        <v>1.51</v>
      </c>
    </row>
    <row r="39" spans="1:30" ht="12.75">
      <c r="A39" s="395"/>
      <c r="B39" s="373" t="s">
        <v>92</v>
      </c>
      <c r="C39" s="481">
        <v>0.05</v>
      </c>
      <c r="D39" s="482"/>
      <c r="E39" s="482"/>
      <c r="F39" s="482"/>
      <c r="G39" s="482"/>
      <c r="H39" s="482"/>
      <c r="I39" s="482"/>
      <c r="J39" s="482"/>
      <c r="K39" s="482"/>
      <c r="L39" s="482"/>
      <c r="M39" s="482"/>
      <c r="N39" s="482">
        <v>0.05</v>
      </c>
      <c r="O39" s="482"/>
      <c r="P39" s="482"/>
      <c r="Q39" s="482"/>
      <c r="R39" s="482"/>
      <c r="S39" s="482"/>
      <c r="T39" s="482"/>
      <c r="U39" s="482"/>
      <c r="V39" s="482">
        <v>0.4</v>
      </c>
      <c r="W39" s="482"/>
      <c r="X39" s="482">
        <v>0.1</v>
      </c>
      <c r="Y39" s="482"/>
      <c r="Z39" s="482"/>
      <c r="AA39" s="482"/>
      <c r="AB39" s="482"/>
      <c r="AC39" s="482"/>
      <c r="AD39" s="489">
        <v>0.6</v>
      </c>
    </row>
    <row r="40" spans="1:30" ht="12.75">
      <c r="A40" s="395"/>
      <c r="B40" s="373" t="s">
        <v>52</v>
      </c>
      <c r="C40" s="481">
        <v>0.2</v>
      </c>
      <c r="D40" s="482"/>
      <c r="E40" s="482"/>
      <c r="F40" s="482"/>
      <c r="G40" s="482"/>
      <c r="H40" s="482"/>
      <c r="I40" s="482">
        <v>0.5</v>
      </c>
      <c r="J40" s="482"/>
      <c r="K40" s="482"/>
      <c r="L40" s="482"/>
      <c r="M40" s="482"/>
      <c r="N40" s="482">
        <v>0.12</v>
      </c>
      <c r="O40" s="482"/>
      <c r="P40" s="482">
        <v>0.25</v>
      </c>
      <c r="Q40" s="482"/>
      <c r="R40" s="482"/>
      <c r="S40" s="482"/>
      <c r="T40" s="482">
        <v>0.2</v>
      </c>
      <c r="U40" s="482"/>
      <c r="V40" s="482">
        <v>0.45</v>
      </c>
      <c r="W40" s="482"/>
      <c r="X40" s="482">
        <v>0.3</v>
      </c>
      <c r="Y40" s="482"/>
      <c r="Z40" s="482"/>
      <c r="AA40" s="482">
        <v>0.1</v>
      </c>
      <c r="AB40" s="482"/>
      <c r="AC40" s="482"/>
      <c r="AD40" s="489">
        <v>2.1199999999999997</v>
      </c>
    </row>
    <row r="41" spans="1:30" ht="12.75">
      <c r="A41" s="395"/>
      <c r="B41" s="373" t="s">
        <v>139</v>
      </c>
      <c r="C41" s="481"/>
      <c r="D41" s="482"/>
      <c r="E41" s="482"/>
      <c r="F41" s="482">
        <v>0.1</v>
      </c>
      <c r="G41" s="482"/>
      <c r="H41" s="482"/>
      <c r="I41" s="482"/>
      <c r="J41" s="482"/>
      <c r="K41" s="482"/>
      <c r="L41" s="482"/>
      <c r="M41" s="482"/>
      <c r="N41" s="482"/>
      <c r="O41" s="482"/>
      <c r="P41" s="482"/>
      <c r="Q41" s="482"/>
      <c r="R41" s="482">
        <v>0.3</v>
      </c>
      <c r="S41" s="482"/>
      <c r="T41" s="482">
        <v>0.25</v>
      </c>
      <c r="U41" s="482"/>
      <c r="V41" s="482"/>
      <c r="W41" s="482"/>
      <c r="X41" s="482"/>
      <c r="Y41" s="482"/>
      <c r="Z41" s="482"/>
      <c r="AA41" s="482"/>
      <c r="AB41" s="482"/>
      <c r="AC41" s="482"/>
      <c r="AD41" s="489">
        <v>0.65</v>
      </c>
    </row>
    <row r="42" spans="1:31" s="8" customFormat="1" ht="12.75">
      <c r="A42" s="395"/>
      <c r="B42" s="373" t="s">
        <v>140</v>
      </c>
      <c r="C42" s="481">
        <v>0.1</v>
      </c>
      <c r="D42" s="482"/>
      <c r="E42" s="482"/>
      <c r="F42" s="482"/>
      <c r="G42" s="482"/>
      <c r="H42" s="482"/>
      <c r="I42" s="482"/>
      <c r="J42" s="482"/>
      <c r="K42" s="482"/>
      <c r="L42" s="482"/>
      <c r="M42" s="482"/>
      <c r="N42" s="482">
        <v>0.02</v>
      </c>
      <c r="O42" s="482"/>
      <c r="P42" s="482"/>
      <c r="Q42" s="482"/>
      <c r="R42" s="482"/>
      <c r="S42" s="482"/>
      <c r="T42" s="482"/>
      <c r="U42" s="482"/>
      <c r="V42" s="482"/>
      <c r="W42" s="482"/>
      <c r="X42" s="482"/>
      <c r="Y42" s="482"/>
      <c r="Z42" s="482"/>
      <c r="AA42" s="482"/>
      <c r="AB42" s="482"/>
      <c r="AC42" s="482"/>
      <c r="AD42" s="489">
        <v>0.12000000000000001</v>
      </c>
      <c r="AE42"/>
    </row>
    <row r="43" spans="1:30" ht="12.75">
      <c r="A43" s="395"/>
      <c r="B43" s="373" t="s">
        <v>53</v>
      </c>
      <c r="C43" s="481">
        <v>0.8999999999999999</v>
      </c>
      <c r="D43" s="482"/>
      <c r="E43" s="482">
        <v>0.1</v>
      </c>
      <c r="F43" s="482"/>
      <c r="G43" s="482"/>
      <c r="H43" s="482"/>
      <c r="I43" s="482"/>
      <c r="J43" s="482"/>
      <c r="K43" s="482"/>
      <c r="L43" s="482"/>
      <c r="M43" s="482"/>
      <c r="N43" s="482">
        <v>0.13</v>
      </c>
      <c r="O43" s="482"/>
      <c r="P43" s="482"/>
      <c r="Q43" s="482"/>
      <c r="R43" s="482"/>
      <c r="S43" s="482"/>
      <c r="T43" s="482"/>
      <c r="U43" s="482">
        <v>0.35</v>
      </c>
      <c r="V43" s="482"/>
      <c r="W43" s="482"/>
      <c r="X43" s="482"/>
      <c r="Y43" s="482"/>
      <c r="Z43" s="482"/>
      <c r="AA43" s="482"/>
      <c r="AB43" s="482"/>
      <c r="AC43" s="482"/>
      <c r="AD43" s="489">
        <v>1.48</v>
      </c>
    </row>
    <row r="44" spans="1:30" ht="12.75">
      <c r="A44" s="395"/>
      <c r="B44" s="373" t="s">
        <v>142</v>
      </c>
      <c r="C44" s="481">
        <v>0.2</v>
      </c>
      <c r="D44" s="482"/>
      <c r="E44" s="482"/>
      <c r="F44" s="482"/>
      <c r="G44" s="482"/>
      <c r="H44" s="482"/>
      <c r="I44" s="482"/>
      <c r="J44" s="482"/>
      <c r="K44" s="482"/>
      <c r="L44" s="482"/>
      <c r="M44" s="482"/>
      <c r="N44" s="482">
        <v>0.12</v>
      </c>
      <c r="O44" s="482"/>
      <c r="P44" s="482">
        <v>0.25</v>
      </c>
      <c r="Q44" s="482"/>
      <c r="R44" s="482"/>
      <c r="S44" s="482"/>
      <c r="T44" s="482"/>
      <c r="U44" s="482"/>
      <c r="V44" s="482">
        <v>0.5</v>
      </c>
      <c r="W44" s="482"/>
      <c r="X44" s="482">
        <v>1.5</v>
      </c>
      <c r="Y44" s="482">
        <v>0.75</v>
      </c>
      <c r="Z44" s="482"/>
      <c r="AA44" s="482"/>
      <c r="AB44" s="482"/>
      <c r="AC44" s="482"/>
      <c r="AD44" s="489">
        <v>3.3200000000000003</v>
      </c>
    </row>
    <row r="45" spans="1:30" ht="12.75">
      <c r="A45" s="395"/>
      <c r="B45" s="373" t="s">
        <v>57</v>
      </c>
      <c r="C45" s="481">
        <v>0.1</v>
      </c>
      <c r="D45" s="482"/>
      <c r="E45" s="482"/>
      <c r="F45" s="482"/>
      <c r="G45" s="482"/>
      <c r="H45" s="482"/>
      <c r="I45" s="482"/>
      <c r="J45" s="482"/>
      <c r="K45" s="482"/>
      <c r="L45" s="482"/>
      <c r="M45" s="482"/>
      <c r="N45" s="482">
        <v>0.5</v>
      </c>
      <c r="O45" s="482"/>
      <c r="P45" s="482"/>
      <c r="Q45" s="482"/>
      <c r="R45" s="482"/>
      <c r="S45" s="482"/>
      <c r="T45" s="482">
        <v>0.2</v>
      </c>
      <c r="U45" s="482"/>
      <c r="V45" s="482">
        <v>0.2</v>
      </c>
      <c r="W45" s="482"/>
      <c r="X45" s="482">
        <v>0.6</v>
      </c>
      <c r="Y45" s="482"/>
      <c r="Z45" s="482"/>
      <c r="AA45" s="482"/>
      <c r="AB45" s="482"/>
      <c r="AC45" s="482"/>
      <c r="AD45" s="489">
        <v>1.6</v>
      </c>
    </row>
    <row r="46" spans="1:30" ht="12.75">
      <c r="A46" s="395"/>
      <c r="B46" s="371" t="s">
        <v>265</v>
      </c>
      <c r="C46" s="481"/>
      <c r="D46" s="482"/>
      <c r="E46" s="482"/>
      <c r="F46" s="482"/>
      <c r="G46" s="482"/>
      <c r="H46" s="482"/>
      <c r="I46" s="482"/>
      <c r="J46" s="482"/>
      <c r="K46" s="482"/>
      <c r="L46" s="482"/>
      <c r="M46" s="482"/>
      <c r="N46" s="482"/>
      <c r="O46" s="482"/>
      <c r="P46" s="482"/>
      <c r="Q46" s="482"/>
      <c r="R46" s="482"/>
      <c r="S46" s="482"/>
      <c r="T46" s="482"/>
      <c r="U46" s="482"/>
      <c r="V46" s="482"/>
      <c r="W46" s="482"/>
      <c r="X46" s="482">
        <v>1.9</v>
      </c>
      <c r="Y46" s="482"/>
      <c r="Z46" s="482"/>
      <c r="AA46" s="482"/>
      <c r="AB46" s="482"/>
      <c r="AC46" s="482"/>
      <c r="AD46" s="489">
        <v>1.9</v>
      </c>
    </row>
    <row r="47" spans="1:30" ht="12.75">
      <c r="A47" s="395"/>
      <c r="B47" s="371" t="s">
        <v>283</v>
      </c>
      <c r="C47" s="481">
        <v>0.2</v>
      </c>
      <c r="D47" s="482"/>
      <c r="E47" s="482"/>
      <c r="F47" s="482"/>
      <c r="G47" s="482"/>
      <c r="H47" s="482"/>
      <c r="I47" s="482"/>
      <c r="J47" s="482"/>
      <c r="K47" s="482"/>
      <c r="L47" s="482"/>
      <c r="M47" s="482"/>
      <c r="N47" s="482">
        <v>0.2</v>
      </c>
      <c r="O47" s="482"/>
      <c r="P47" s="482"/>
      <c r="Q47" s="482"/>
      <c r="R47" s="482"/>
      <c r="S47" s="482"/>
      <c r="T47" s="482"/>
      <c r="U47" s="482"/>
      <c r="V47" s="482">
        <v>0.7</v>
      </c>
      <c r="W47" s="482">
        <v>0.2</v>
      </c>
      <c r="X47" s="482"/>
      <c r="Y47" s="482">
        <v>0.7499999999999999</v>
      </c>
      <c r="Z47" s="482"/>
      <c r="AA47" s="482"/>
      <c r="AB47" s="482"/>
      <c r="AC47" s="482"/>
      <c r="AD47" s="489">
        <v>2.05</v>
      </c>
    </row>
    <row r="48" spans="1:30" ht="12.75">
      <c r="A48" s="395"/>
      <c r="B48" s="371" t="s">
        <v>358</v>
      </c>
      <c r="C48" s="481"/>
      <c r="D48" s="482"/>
      <c r="E48" s="482"/>
      <c r="F48" s="482"/>
      <c r="G48" s="482"/>
      <c r="H48" s="482"/>
      <c r="I48" s="482"/>
      <c r="J48" s="482"/>
      <c r="K48" s="482"/>
      <c r="L48" s="482"/>
      <c r="M48" s="482"/>
      <c r="N48" s="482">
        <v>0.045</v>
      </c>
      <c r="O48" s="482"/>
      <c r="P48" s="482"/>
      <c r="Q48" s="482"/>
      <c r="R48" s="482"/>
      <c r="S48" s="482"/>
      <c r="T48" s="482"/>
      <c r="U48" s="482"/>
      <c r="V48" s="482"/>
      <c r="W48" s="482"/>
      <c r="X48" s="482"/>
      <c r="Y48" s="482">
        <v>0.6</v>
      </c>
      <c r="Z48" s="482"/>
      <c r="AA48" s="482"/>
      <c r="AB48" s="482"/>
      <c r="AC48" s="482"/>
      <c r="AD48" s="489">
        <v>0.645</v>
      </c>
    </row>
    <row r="49" spans="1:30" ht="12.75">
      <c r="A49" s="395"/>
      <c r="B49" s="371" t="s">
        <v>461</v>
      </c>
      <c r="C49" s="481">
        <v>0.1</v>
      </c>
      <c r="D49" s="482"/>
      <c r="E49" s="482"/>
      <c r="F49" s="482"/>
      <c r="G49" s="482"/>
      <c r="H49" s="482"/>
      <c r="I49" s="482"/>
      <c r="J49" s="482"/>
      <c r="K49" s="482"/>
      <c r="L49" s="482"/>
      <c r="M49" s="482"/>
      <c r="N49" s="482"/>
      <c r="O49" s="482"/>
      <c r="P49" s="482"/>
      <c r="Q49" s="482"/>
      <c r="R49" s="482"/>
      <c r="S49" s="482"/>
      <c r="T49" s="482"/>
      <c r="U49" s="482"/>
      <c r="V49" s="482"/>
      <c r="W49" s="482">
        <v>0.65</v>
      </c>
      <c r="X49" s="482">
        <v>0.1</v>
      </c>
      <c r="Y49" s="482"/>
      <c r="Z49" s="482"/>
      <c r="AA49" s="482"/>
      <c r="AB49" s="482"/>
      <c r="AC49" s="482"/>
      <c r="AD49" s="489">
        <v>0.85</v>
      </c>
    </row>
    <row r="50" spans="1:30" ht="12.75">
      <c r="A50" s="395"/>
      <c r="B50" s="371" t="s">
        <v>425</v>
      </c>
      <c r="C50" s="481">
        <v>0.1</v>
      </c>
      <c r="D50" s="482"/>
      <c r="E50" s="482">
        <v>0.05</v>
      </c>
      <c r="F50" s="482"/>
      <c r="G50" s="482"/>
      <c r="H50" s="482"/>
      <c r="I50" s="482"/>
      <c r="J50" s="482"/>
      <c r="K50" s="482"/>
      <c r="L50" s="482"/>
      <c r="M50" s="482"/>
      <c r="N50" s="482">
        <v>0.12</v>
      </c>
      <c r="O50" s="482">
        <v>0.35</v>
      </c>
      <c r="P50" s="482"/>
      <c r="Q50" s="482"/>
      <c r="R50" s="482"/>
      <c r="S50" s="482"/>
      <c r="T50" s="482"/>
      <c r="U50" s="482"/>
      <c r="V50" s="482">
        <v>0.8500000000000001</v>
      </c>
      <c r="W50" s="482"/>
      <c r="X50" s="482">
        <v>0.2</v>
      </c>
      <c r="Y50" s="482"/>
      <c r="Z50" s="482"/>
      <c r="AA50" s="482">
        <v>0.15</v>
      </c>
      <c r="AB50" s="482"/>
      <c r="AC50" s="482"/>
      <c r="AD50" s="489">
        <v>1.82</v>
      </c>
    </row>
    <row r="51" spans="1:30" ht="12.75">
      <c r="A51" s="395"/>
      <c r="B51" s="371" t="s">
        <v>471</v>
      </c>
      <c r="C51" s="481"/>
      <c r="D51" s="482"/>
      <c r="E51" s="482">
        <v>0.15000000000000002</v>
      </c>
      <c r="F51" s="482"/>
      <c r="G51" s="482"/>
      <c r="H51" s="482"/>
      <c r="I51" s="482"/>
      <c r="J51" s="482"/>
      <c r="K51" s="482"/>
      <c r="L51" s="482"/>
      <c r="M51" s="482"/>
      <c r="N51" s="482">
        <v>0.06</v>
      </c>
      <c r="O51" s="482"/>
      <c r="P51" s="482"/>
      <c r="Q51" s="482"/>
      <c r="R51" s="482"/>
      <c r="S51" s="482"/>
      <c r="T51" s="482">
        <v>0.1</v>
      </c>
      <c r="U51" s="482"/>
      <c r="V51" s="482">
        <v>0.25</v>
      </c>
      <c r="W51" s="482">
        <v>0.4</v>
      </c>
      <c r="X51" s="482"/>
      <c r="Y51" s="482"/>
      <c r="Z51" s="482"/>
      <c r="AA51" s="482"/>
      <c r="AB51" s="482"/>
      <c r="AC51" s="482"/>
      <c r="AD51" s="489">
        <v>0.9600000000000001</v>
      </c>
    </row>
    <row r="52" spans="1:30" ht="12.75">
      <c r="A52" s="395"/>
      <c r="B52" s="371" t="s">
        <v>478</v>
      </c>
      <c r="C52" s="481"/>
      <c r="D52" s="482"/>
      <c r="E52" s="482"/>
      <c r="F52" s="482"/>
      <c r="G52" s="482"/>
      <c r="H52" s="482"/>
      <c r="I52" s="482"/>
      <c r="J52" s="482"/>
      <c r="K52" s="482"/>
      <c r="L52" s="482"/>
      <c r="M52" s="482"/>
      <c r="N52" s="482"/>
      <c r="O52" s="482"/>
      <c r="P52" s="482"/>
      <c r="Q52" s="482"/>
      <c r="R52" s="482"/>
      <c r="S52" s="482"/>
      <c r="T52" s="482">
        <v>0.35</v>
      </c>
      <c r="U52" s="482"/>
      <c r="V52" s="482"/>
      <c r="W52" s="482"/>
      <c r="X52" s="482">
        <v>0.1</v>
      </c>
      <c r="Y52" s="482"/>
      <c r="Z52" s="482"/>
      <c r="AA52" s="482"/>
      <c r="AB52" s="482"/>
      <c r="AC52" s="482"/>
      <c r="AD52" s="489">
        <v>0.44999999999999996</v>
      </c>
    </row>
    <row r="53" spans="1:30" ht="12.75">
      <c r="A53" s="493" t="s">
        <v>64</v>
      </c>
      <c r="B53" s="494"/>
      <c r="C53" s="491">
        <v>3.7000000000000006</v>
      </c>
      <c r="D53" s="492"/>
      <c r="E53" s="492">
        <v>0.30000000000000004</v>
      </c>
      <c r="F53" s="492">
        <v>0.1</v>
      </c>
      <c r="G53" s="492"/>
      <c r="H53" s="492">
        <v>0.7</v>
      </c>
      <c r="I53" s="492">
        <v>0.5</v>
      </c>
      <c r="J53" s="492"/>
      <c r="K53" s="492"/>
      <c r="L53" s="492"/>
      <c r="M53" s="492"/>
      <c r="N53" s="492">
        <v>1.935</v>
      </c>
      <c r="O53" s="492">
        <v>1.75</v>
      </c>
      <c r="P53" s="492">
        <v>0.5</v>
      </c>
      <c r="Q53" s="492">
        <v>0.1</v>
      </c>
      <c r="R53" s="492">
        <v>1.75</v>
      </c>
      <c r="S53" s="492"/>
      <c r="T53" s="492">
        <v>4.000000000000001</v>
      </c>
      <c r="U53" s="492">
        <v>0.55</v>
      </c>
      <c r="V53" s="492">
        <v>6.800000000000001</v>
      </c>
      <c r="W53" s="492">
        <v>3.25</v>
      </c>
      <c r="X53" s="492">
        <v>8.1</v>
      </c>
      <c r="Y53" s="492">
        <v>2.3</v>
      </c>
      <c r="Z53" s="492"/>
      <c r="AA53" s="492">
        <v>1.35</v>
      </c>
      <c r="AB53" s="492"/>
      <c r="AC53" s="492"/>
      <c r="AD53" s="490">
        <v>37.68500000000001</v>
      </c>
    </row>
    <row r="54" spans="1:30" ht="12.75">
      <c r="A54" s="486" t="s">
        <v>9</v>
      </c>
      <c r="B54" s="487"/>
      <c r="C54" s="483">
        <v>9.059999999999997</v>
      </c>
      <c r="D54" s="484">
        <v>0.2</v>
      </c>
      <c r="E54" s="484">
        <v>2.25</v>
      </c>
      <c r="F54" s="484">
        <v>1.65</v>
      </c>
      <c r="G54" s="484">
        <v>3.6</v>
      </c>
      <c r="H54" s="484">
        <v>1.0999999999999999</v>
      </c>
      <c r="I54" s="484">
        <v>3.75</v>
      </c>
      <c r="J54" s="484">
        <v>0.45</v>
      </c>
      <c r="K54" s="484">
        <v>0.6000000000000001</v>
      </c>
      <c r="L54" s="484">
        <v>0.65</v>
      </c>
      <c r="M54" s="484">
        <v>0.75</v>
      </c>
      <c r="N54" s="484">
        <v>5.044999999999998</v>
      </c>
      <c r="O54" s="484">
        <v>5.17</v>
      </c>
      <c r="P54" s="484">
        <v>4.175</v>
      </c>
      <c r="Q54" s="484">
        <v>3.9000000000000004</v>
      </c>
      <c r="R54" s="484">
        <v>5.75</v>
      </c>
      <c r="S54" s="484">
        <v>1.35</v>
      </c>
      <c r="T54" s="484">
        <v>8.04</v>
      </c>
      <c r="U54" s="484">
        <v>1.35</v>
      </c>
      <c r="V54" s="484">
        <v>9.35</v>
      </c>
      <c r="W54" s="484">
        <v>7.675000000000001</v>
      </c>
      <c r="X54" s="484">
        <v>14.825</v>
      </c>
      <c r="Y54" s="484">
        <v>2.4</v>
      </c>
      <c r="Z54" s="484">
        <v>0.28</v>
      </c>
      <c r="AA54" s="484">
        <v>4.000000000000001</v>
      </c>
      <c r="AB54" s="484">
        <v>0.98</v>
      </c>
      <c r="AC54" s="484">
        <v>1.75</v>
      </c>
      <c r="AD54" s="485">
        <v>100.1</v>
      </c>
    </row>
    <row r="55" ht="12">
      <c r="AD55"/>
    </row>
  </sheetData>
  <sheetProtection/>
  <printOptions horizontalCentered="1"/>
  <pageMargins left="0.46" right="0.35" top="0.82" bottom="0.34" header="0.39" footer="0.23"/>
  <pageSetup fitToHeight="1" fitToWidth="1" horizontalDpi="600" verticalDpi="600" orientation="landscape" scale="14" r:id="rId1"/>
  <headerFooter>
    <oddHeader>&amp;C&amp;"Arial,Bold"&amp;14&amp;F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3:O79"/>
  <sheetViews>
    <sheetView view="pageBreakPreview" zoomScaleSheetLayoutView="100" zoomScalePageLayoutView="0" workbookViewId="0" topLeftCell="A1">
      <pane xSplit="4" ySplit="4" topLeftCell="G5" activePane="bottomRight" state="frozen"/>
      <selection pane="topLeft" activeCell="A1" sqref="A1"/>
      <selection pane="topRight" activeCell="E1" sqref="E1"/>
      <selection pane="bottomLeft" activeCell="A5" sqref="A5"/>
      <selection pane="bottomRight" activeCell="O25" sqref="O25"/>
    </sheetView>
  </sheetViews>
  <sheetFormatPr defaultColWidth="9.140625" defaultRowHeight="12.75"/>
  <cols>
    <col min="1" max="1" width="11.140625" style="0" customWidth="1"/>
    <col min="2" max="2" width="14.421875" style="0" bestFit="1" customWidth="1"/>
    <col min="3" max="3" width="14.00390625" style="0" customWidth="1"/>
    <col min="4" max="13" width="8.140625" style="0" customWidth="1"/>
    <col min="14" max="14" width="8.140625" style="8" customWidth="1"/>
    <col min="15" max="15" width="6.421875" style="0" bestFit="1" customWidth="1"/>
    <col min="16" max="16" width="6.140625" style="0" customWidth="1"/>
    <col min="17" max="24" width="5.57421875" style="0" customWidth="1"/>
    <col min="25" max="25" width="8.140625" style="0" customWidth="1"/>
    <col min="26" max="29" width="5.57421875" style="0" customWidth="1"/>
    <col min="30" max="30" width="6.57421875" style="0" customWidth="1"/>
    <col min="31" max="33" width="45.28125" style="0" bestFit="1" customWidth="1"/>
    <col min="34" max="34" width="50.00390625" style="0" bestFit="1" customWidth="1"/>
    <col min="35" max="35" width="6.57421875" style="0" customWidth="1"/>
  </cols>
  <sheetData>
    <row r="3" spans="1:15" ht="25.5">
      <c r="A3" s="366" t="s">
        <v>231</v>
      </c>
      <c r="B3" s="367"/>
      <c r="C3" s="367"/>
      <c r="D3" s="477" t="s">
        <v>6</v>
      </c>
      <c r="E3" s="367"/>
      <c r="F3" s="367"/>
      <c r="G3" s="367"/>
      <c r="H3" s="367"/>
      <c r="I3" s="367"/>
      <c r="J3" s="367"/>
      <c r="K3" s="367"/>
      <c r="L3" s="367"/>
      <c r="M3" s="367"/>
      <c r="N3" s="367"/>
      <c r="O3" s="368"/>
    </row>
    <row r="4" spans="1:15" ht="26.25" customHeight="1">
      <c r="A4" s="495" t="s">
        <v>4</v>
      </c>
      <c r="B4" s="366" t="s">
        <v>262</v>
      </c>
      <c r="C4" s="496" t="s">
        <v>5</v>
      </c>
      <c r="D4" s="497" t="s">
        <v>14</v>
      </c>
      <c r="E4" s="498" t="s">
        <v>27</v>
      </c>
      <c r="F4" s="498" t="s">
        <v>22</v>
      </c>
      <c r="G4" s="498" t="s">
        <v>79</v>
      </c>
      <c r="H4" s="498" t="s">
        <v>41</v>
      </c>
      <c r="I4" s="498" t="s">
        <v>42</v>
      </c>
      <c r="J4" s="498" t="s">
        <v>97</v>
      </c>
      <c r="K4" s="498" t="s">
        <v>353</v>
      </c>
      <c r="L4" s="498" t="s">
        <v>72</v>
      </c>
      <c r="M4" s="498" t="s">
        <v>354</v>
      </c>
      <c r="N4" s="498" t="s">
        <v>737</v>
      </c>
      <c r="O4" s="478" t="s">
        <v>9</v>
      </c>
    </row>
    <row r="5" spans="1:15" ht="12.75">
      <c r="A5" s="369" t="s">
        <v>12</v>
      </c>
      <c r="B5" s="369" t="s">
        <v>260</v>
      </c>
      <c r="C5" s="372" t="s">
        <v>13</v>
      </c>
      <c r="D5" s="479">
        <v>0.25</v>
      </c>
      <c r="E5" s="480"/>
      <c r="F5" s="480"/>
      <c r="G5" s="480">
        <v>0.23</v>
      </c>
      <c r="H5" s="480"/>
      <c r="I5" s="480"/>
      <c r="J5" s="480"/>
      <c r="K5" s="480"/>
      <c r="L5" s="480"/>
      <c r="M5" s="480"/>
      <c r="N5" s="480"/>
      <c r="O5" s="488">
        <v>0.48</v>
      </c>
    </row>
    <row r="6" spans="1:15" ht="12.75">
      <c r="A6" s="395"/>
      <c r="B6" s="395"/>
      <c r="C6" s="373" t="s">
        <v>16</v>
      </c>
      <c r="D6" s="481"/>
      <c r="E6" s="482"/>
      <c r="F6" s="482">
        <v>0.44999999999999996</v>
      </c>
      <c r="G6" s="482">
        <v>0.15000000000000002</v>
      </c>
      <c r="H6" s="482"/>
      <c r="I6" s="482"/>
      <c r="J6" s="482"/>
      <c r="K6" s="482"/>
      <c r="L6" s="482"/>
      <c r="M6" s="482"/>
      <c r="N6" s="482"/>
      <c r="O6" s="489">
        <v>0.6</v>
      </c>
    </row>
    <row r="7" spans="1:15" ht="12.75">
      <c r="A7" s="395"/>
      <c r="B7" s="395"/>
      <c r="C7" s="373" t="s">
        <v>19</v>
      </c>
      <c r="D7" s="481"/>
      <c r="E7" s="482"/>
      <c r="F7" s="482">
        <v>0.31</v>
      </c>
      <c r="G7" s="482">
        <v>0.03</v>
      </c>
      <c r="H7" s="482"/>
      <c r="I7" s="482"/>
      <c r="J7" s="482"/>
      <c r="K7" s="482"/>
      <c r="L7" s="482"/>
      <c r="M7" s="482"/>
      <c r="N7" s="482"/>
      <c r="O7" s="489">
        <v>0.33999999999999997</v>
      </c>
    </row>
    <row r="8" spans="1:15" ht="12.75">
      <c r="A8" s="395"/>
      <c r="B8" s="395"/>
      <c r="C8" s="373" t="s">
        <v>119</v>
      </c>
      <c r="D8" s="481"/>
      <c r="E8" s="482"/>
      <c r="F8" s="482"/>
      <c r="G8" s="482">
        <v>0.15</v>
      </c>
      <c r="H8" s="482"/>
      <c r="I8" s="482"/>
      <c r="J8" s="482"/>
      <c r="K8" s="482"/>
      <c r="L8" s="482"/>
      <c r="M8" s="482"/>
      <c r="N8" s="482"/>
      <c r="O8" s="489">
        <v>0.15</v>
      </c>
    </row>
    <row r="9" spans="1:15" ht="12.75">
      <c r="A9" s="395"/>
      <c r="B9" s="395"/>
      <c r="C9" s="373" t="s">
        <v>24</v>
      </c>
      <c r="D9" s="481"/>
      <c r="E9" s="482">
        <v>0.8200000000000001</v>
      </c>
      <c r="F9" s="482"/>
      <c r="G9" s="482"/>
      <c r="H9" s="482"/>
      <c r="I9" s="482"/>
      <c r="J9" s="482"/>
      <c r="K9" s="482"/>
      <c r="L9" s="482"/>
      <c r="M9" s="482"/>
      <c r="N9" s="482"/>
      <c r="O9" s="489">
        <v>0.8200000000000001</v>
      </c>
    </row>
    <row r="10" spans="1:15" ht="12.75">
      <c r="A10" s="395"/>
      <c r="B10" s="395"/>
      <c r="C10" s="373" t="s">
        <v>30</v>
      </c>
      <c r="D10" s="481"/>
      <c r="E10" s="482"/>
      <c r="F10" s="482">
        <v>0.75</v>
      </c>
      <c r="G10" s="482">
        <v>0.2</v>
      </c>
      <c r="H10" s="482"/>
      <c r="I10" s="482"/>
      <c r="J10" s="482"/>
      <c r="K10" s="482"/>
      <c r="L10" s="482"/>
      <c r="M10" s="482"/>
      <c r="N10" s="482"/>
      <c r="O10" s="489">
        <v>0.95</v>
      </c>
    </row>
    <row r="11" spans="1:15" ht="12.75">
      <c r="A11" s="395"/>
      <c r="B11" s="395"/>
      <c r="C11" s="373" t="s">
        <v>33</v>
      </c>
      <c r="D11" s="481"/>
      <c r="E11" s="482">
        <v>0.25</v>
      </c>
      <c r="F11" s="482">
        <v>0.6</v>
      </c>
      <c r="G11" s="482">
        <v>1.61</v>
      </c>
      <c r="H11" s="482"/>
      <c r="I11" s="482"/>
      <c r="J11" s="482"/>
      <c r="K11" s="482"/>
      <c r="L11" s="482"/>
      <c r="M11" s="482"/>
      <c r="N11" s="482"/>
      <c r="O11" s="489">
        <v>2.46</v>
      </c>
    </row>
    <row r="12" spans="1:15" ht="12.75">
      <c r="A12" s="395"/>
      <c r="B12" s="395"/>
      <c r="C12" s="373" t="s">
        <v>37</v>
      </c>
      <c r="D12" s="481"/>
      <c r="E12" s="482">
        <v>0.35</v>
      </c>
      <c r="F12" s="482">
        <v>0.98</v>
      </c>
      <c r="G12" s="482">
        <v>1.2699999999999998</v>
      </c>
      <c r="H12" s="482"/>
      <c r="I12" s="482"/>
      <c r="J12" s="482"/>
      <c r="K12" s="482"/>
      <c r="L12" s="482"/>
      <c r="M12" s="482"/>
      <c r="N12" s="482"/>
      <c r="O12" s="489">
        <v>2.5999999999999996</v>
      </c>
    </row>
    <row r="13" spans="1:15" ht="12.75">
      <c r="A13" s="395"/>
      <c r="B13" s="395"/>
      <c r="C13" s="371" t="s">
        <v>359</v>
      </c>
      <c r="D13" s="481"/>
      <c r="E13" s="482"/>
      <c r="F13" s="482"/>
      <c r="G13" s="482">
        <v>0.6000000000000001</v>
      </c>
      <c r="H13" s="482"/>
      <c r="I13" s="482"/>
      <c r="J13" s="482"/>
      <c r="K13" s="482"/>
      <c r="L13" s="482"/>
      <c r="M13" s="482"/>
      <c r="N13" s="482"/>
      <c r="O13" s="489">
        <v>0.6000000000000001</v>
      </c>
    </row>
    <row r="14" spans="1:15" ht="12.75">
      <c r="A14" s="395"/>
      <c r="B14" s="369" t="s">
        <v>411</v>
      </c>
      <c r="C14" s="367"/>
      <c r="D14" s="479">
        <v>0.25</v>
      </c>
      <c r="E14" s="480">
        <v>1.42</v>
      </c>
      <c r="F14" s="480">
        <v>3.09</v>
      </c>
      <c r="G14" s="480">
        <v>4.24</v>
      </c>
      <c r="H14" s="480"/>
      <c r="I14" s="480"/>
      <c r="J14" s="480"/>
      <c r="K14" s="480"/>
      <c r="L14" s="480"/>
      <c r="M14" s="480"/>
      <c r="N14" s="480"/>
      <c r="O14" s="488">
        <v>8.999999999999998</v>
      </c>
    </row>
    <row r="15" spans="1:15" ht="12.75">
      <c r="A15" s="395"/>
      <c r="B15" s="369" t="s">
        <v>208</v>
      </c>
      <c r="C15" s="372" t="s">
        <v>16</v>
      </c>
      <c r="D15" s="479">
        <v>0.05</v>
      </c>
      <c r="E15" s="480"/>
      <c r="F15" s="480"/>
      <c r="G15" s="480"/>
      <c r="H15" s="480"/>
      <c r="I15" s="480"/>
      <c r="J15" s="480"/>
      <c r="K15" s="480"/>
      <c r="L15" s="480">
        <v>0.15</v>
      </c>
      <c r="M15" s="480"/>
      <c r="N15" s="480"/>
      <c r="O15" s="488">
        <v>0.2</v>
      </c>
    </row>
    <row r="16" spans="1:15" ht="12.75">
      <c r="A16" s="395"/>
      <c r="B16" s="395"/>
      <c r="C16" s="373" t="s">
        <v>19</v>
      </c>
      <c r="D16" s="481"/>
      <c r="E16" s="482">
        <v>0.23</v>
      </c>
      <c r="F16" s="482">
        <v>0.25</v>
      </c>
      <c r="G16" s="482"/>
      <c r="H16" s="482"/>
      <c r="I16" s="482"/>
      <c r="J16" s="482"/>
      <c r="K16" s="482"/>
      <c r="L16" s="482"/>
      <c r="M16" s="482"/>
      <c r="N16" s="482"/>
      <c r="O16" s="489">
        <v>0.48</v>
      </c>
    </row>
    <row r="17" spans="1:15" ht="12.75">
      <c r="A17" s="395"/>
      <c r="B17" s="395"/>
      <c r="C17" s="373" t="s">
        <v>119</v>
      </c>
      <c r="D17" s="481">
        <v>0.2</v>
      </c>
      <c r="E17" s="482"/>
      <c r="F17" s="482"/>
      <c r="G17" s="482"/>
      <c r="H17" s="482"/>
      <c r="I17" s="482"/>
      <c r="J17" s="482"/>
      <c r="K17" s="482"/>
      <c r="L17" s="482"/>
      <c r="M17" s="482"/>
      <c r="N17" s="482"/>
      <c r="O17" s="489">
        <v>0.2</v>
      </c>
    </row>
    <row r="18" spans="1:15" ht="12.75">
      <c r="A18" s="395"/>
      <c r="B18" s="395"/>
      <c r="C18" s="373" t="s">
        <v>24</v>
      </c>
      <c r="D18" s="481"/>
      <c r="E18" s="482">
        <v>0.375</v>
      </c>
      <c r="F18" s="482"/>
      <c r="G18" s="482"/>
      <c r="H18" s="482"/>
      <c r="I18" s="482"/>
      <c r="J18" s="482"/>
      <c r="K18" s="482"/>
      <c r="L18" s="482"/>
      <c r="M18" s="482"/>
      <c r="N18" s="482"/>
      <c r="O18" s="489">
        <v>0.375</v>
      </c>
    </row>
    <row r="19" spans="1:15" ht="12.75">
      <c r="A19" s="395"/>
      <c r="B19" s="395"/>
      <c r="C19" s="373" t="s">
        <v>30</v>
      </c>
      <c r="D19" s="481"/>
      <c r="E19" s="482">
        <v>0.75</v>
      </c>
      <c r="F19" s="482"/>
      <c r="G19" s="482"/>
      <c r="H19" s="482"/>
      <c r="I19" s="482"/>
      <c r="J19" s="482"/>
      <c r="K19" s="482"/>
      <c r="L19" s="482"/>
      <c r="M19" s="482"/>
      <c r="N19" s="482"/>
      <c r="O19" s="489">
        <v>0.75</v>
      </c>
    </row>
    <row r="20" spans="1:15" ht="12.75">
      <c r="A20" s="395"/>
      <c r="B20" s="395"/>
      <c r="C20" s="373" t="s">
        <v>33</v>
      </c>
      <c r="D20" s="481"/>
      <c r="E20" s="482">
        <v>1.55</v>
      </c>
      <c r="F20" s="482"/>
      <c r="G20" s="482"/>
      <c r="H20" s="482"/>
      <c r="I20" s="482"/>
      <c r="J20" s="482">
        <v>1.25</v>
      </c>
      <c r="K20" s="482"/>
      <c r="L20" s="482"/>
      <c r="M20" s="482">
        <v>0</v>
      </c>
      <c r="N20" s="482"/>
      <c r="O20" s="489">
        <v>2.8</v>
      </c>
    </row>
    <row r="21" spans="1:15" ht="12.75">
      <c r="A21" s="395"/>
      <c r="B21" s="395"/>
      <c r="C21" s="373" t="s">
        <v>37</v>
      </c>
      <c r="D21" s="481">
        <v>1.23</v>
      </c>
      <c r="E21" s="482">
        <v>5.5</v>
      </c>
      <c r="F21" s="482"/>
      <c r="G21" s="482"/>
      <c r="H21" s="482">
        <v>1.4</v>
      </c>
      <c r="I21" s="482">
        <v>2.1</v>
      </c>
      <c r="J21" s="482">
        <v>6</v>
      </c>
      <c r="K21" s="482">
        <v>3</v>
      </c>
      <c r="L21" s="482">
        <v>1.2</v>
      </c>
      <c r="M21" s="482">
        <v>7.1000000000000005</v>
      </c>
      <c r="N21" s="482">
        <v>3.9</v>
      </c>
      <c r="O21" s="489">
        <v>31.43</v>
      </c>
    </row>
    <row r="22" spans="1:15" ht="12.75">
      <c r="A22" s="395"/>
      <c r="B22" s="395"/>
      <c r="C22" s="373" t="s">
        <v>86</v>
      </c>
      <c r="D22" s="481">
        <v>0.45</v>
      </c>
      <c r="E22" s="482"/>
      <c r="F22" s="482"/>
      <c r="G22" s="482"/>
      <c r="H22" s="482"/>
      <c r="I22" s="482"/>
      <c r="J22" s="482"/>
      <c r="K22" s="482"/>
      <c r="L22" s="482"/>
      <c r="M22" s="482"/>
      <c r="N22" s="482"/>
      <c r="O22" s="489">
        <v>0.45</v>
      </c>
    </row>
    <row r="23" spans="1:15" ht="12.75">
      <c r="A23" s="395"/>
      <c r="B23" s="395"/>
      <c r="C23" s="371" t="s">
        <v>530</v>
      </c>
      <c r="D23" s="481"/>
      <c r="E23" s="482"/>
      <c r="F23" s="482">
        <v>0.25</v>
      </c>
      <c r="G23" s="482"/>
      <c r="H23" s="482"/>
      <c r="I23" s="482"/>
      <c r="J23" s="482"/>
      <c r="K23" s="482"/>
      <c r="L23" s="482"/>
      <c r="M23" s="482"/>
      <c r="N23" s="482"/>
      <c r="O23" s="489">
        <v>0.25</v>
      </c>
    </row>
    <row r="24" spans="1:15" ht="12.75">
      <c r="A24" s="395"/>
      <c r="B24" s="369" t="s">
        <v>664</v>
      </c>
      <c r="C24" s="367"/>
      <c r="D24" s="479">
        <v>1.93</v>
      </c>
      <c r="E24" s="480">
        <v>8.405000000000001</v>
      </c>
      <c r="F24" s="480">
        <v>0.5</v>
      </c>
      <c r="G24" s="480"/>
      <c r="H24" s="480">
        <v>1.4</v>
      </c>
      <c r="I24" s="480">
        <v>2.1</v>
      </c>
      <c r="J24" s="480">
        <v>7.25</v>
      </c>
      <c r="K24" s="480">
        <v>3</v>
      </c>
      <c r="L24" s="480">
        <v>1.3499999999999999</v>
      </c>
      <c r="M24" s="480">
        <v>7.1000000000000005</v>
      </c>
      <c r="N24" s="480">
        <v>3.9</v>
      </c>
      <c r="O24" s="488">
        <v>36.935</v>
      </c>
    </row>
    <row r="25" spans="1:15" ht="12.75">
      <c r="A25" s="395"/>
      <c r="B25" s="369" t="s">
        <v>342</v>
      </c>
      <c r="C25" s="372" t="s">
        <v>112</v>
      </c>
      <c r="D25" s="479">
        <v>0.015</v>
      </c>
      <c r="E25" s="480"/>
      <c r="F25" s="480"/>
      <c r="G25" s="480"/>
      <c r="H25" s="480"/>
      <c r="I25" s="480"/>
      <c r="J25" s="480"/>
      <c r="K25" s="480"/>
      <c r="L25" s="480"/>
      <c r="M25" s="480"/>
      <c r="N25" s="480"/>
      <c r="O25" s="488">
        <v>0.015</v>
      </c>
    </row>
    <row r="26" spans="1:15" ht="12.75">
      <c r="A26" s="395"/>
      <c r="B26" s="395"/>
      <c r="C26" s="373" t="s">
        <v>66</v>
      </c>
      <c r="D26" s="481">
        <v>0.02</v>
      </c>
      <c r="E26" s="482"/>
      <c r="F26" s="482"/>
      <c r="G26" s="482"/>
      <c r="H26" s="482"/>
      <c r="I26" s="482"/>
      <c r="J26" s="482"/>
      <c r="K26" s="482"/>
      <c r="L26" s="482"/>
      <c r="M26" s="482"/>
      <c r="N26" s="482"/>
      <c r="O26" s="489">
        <v>0.02</v>
      </c>
    </row>
    <row r="27" spans="1:15" ht="12.75">
      <c r="A27" s="395"/>
      <c r="B27" s="395"/>
      <c r="C27" s="373" t="s">
        <v>16</v>
      </c>
      <c r="D27" s="481">
        <v>0.16</v>
      </c>
      <c r="E27" s="482"/>
      <c r="F27" s="482">
        <v>0.09</v>
      </c>
      <c r="G27" s="482"/>
      <c r="H27" s="482"/>
      <c r="I27" s="482"/>
      <c r="J27" s="482"/>
      <c r="K27" s="482"/>
      <c r="L27" s="482"/>
      <c r="M27" s="482"/>
      <c r="N27" s="482"/>
      <c r="O27" s="489">
        <v>0.25</v>
      </c>
    </row>
    <row r="28" spans="1:15" ht="12.75">
      <c r="A28" s="395"/>
      <c r="B28" s="395"/>
      <c r="C28" s="373" t="s">
        <v>83</v>
      </c>
      <c r="D28" s="481">
        <v>0.1</v>
      </c>
      <c r="E28" s="482"/>
      <c r="F28" s="482">
        <v>0.39999999999999997</v>
      </c>
      <c r="G28" s="482"/>
      <c r="H28" s="482"/>
      <c r="I28" s="482"/>
      <c r="J28" s="482"/>
      <c r="K28" s="482"/>
      <c r="L28" s="482"/>
      <c r="M28" s="482"/>
      <c r="N28" s="482"/>
      <c r="O28" s="489">
        <v>0.5</v>
      </c>
    </row>
    <row r="29" spans="1:15" ht="12.75">
      <c r="A29" s="395"/>
      <c r="B29" s="395"/>
      <c r="C29" s="373" t="s">
        <v>19</v>
      </c>
      <c r="D29" s="481">
        <v>0.39999999999999997</v>
      </c>
      <c r="E29" s="482"/>
      <c r="F29" s="482"/>
      <c r="G29" s="482">
        <v>1.45</v>
      </c>
      <c r="H29" s="482"/>
      <c r="I29" s="482"/>
      <c r="J29" s="482"/>
      <c r="K29" s="482"/>
      <c r="L29" s="482"/>
      <c r="M29" s="482"/>
      <c r="N29" s="482"/>
      <c r="O29" s="489">
        <v>1.8499999999999999</v>
      </c>
    </row>
    <row r="30" spans="1:15" ht="12.75">
      <c r="A30" s="395"/>
      <c r="B30" s="395"/>
      <c r="C30" s="373" t="s">
        <v>116</v>
      </c>
      <c r="D30" s="481">
        <v>0.615</v>
      </c>
      <c r="E30" s="482">
        <v>0.3</v>
      </c>
      <c r="F30" s="482"/>
      <c r="G30" s="482"/>
      <c r="H30" s="482"/>
      <c r="I30" s="482"/>
      <c r="J30" s="482"/>
      <c r="K30" s="482"/>
      <c r="L30" s="482"/>
      <c r="M30" s="482"/>
      <c r="N30" s="482"/>
      <c r="O30" s="489">
        <v>0.915</v>
      </c>
    </row>
    <row r="31" spans="1:15" ht="12.75">
      <c r="A31" s="395"/>
      <c r="B31" s="395"/>
      <c r="C31" s="373" t="s">
        <v>119</v>
      </c>
      <c r="D31" s="481">
        <v>0.39999999999999997</v>
      </c>
      <c r="E31" s="482"/>
      <c r="F31" s="482"/>
      <c r="G31" s="482"/>
      <c r="H31" s="482"/>
      <c r="I31" s="482"/>
      <c r="J31" s="482"/>
      <c r="K31" s="482"/>
      <c r="L31" s="482"/>
      <c r="M31" s="482"/>
      <c r="N31" s="482"/>
      <c r="O31" s="489">
        <v>0.39999999999999997</v>
      </c>
    </row>
    <row r="32" spans="1:15" ht="12.75">
      <c r="A32" s="395"/>
      <c r="B32" s="395"/>
      <c r="C32" s="373" t="s">
        <v>120</v>
      </c>
      <c r="D32" s="481">
        <v>0.4</v>
      </c>
      <c r="E32" s="482"/>
      <c r="F32" s="482"/>
      <c r="G32" s="482"/>
      <c r="H32" s="482"/>
      <c r="I32" s="482"/>
      <c r="J32" s="482"/>
      <c r="K32" s="482"/>
      <c r="L32" s="482"/>
      <c r="M32" s="482"/>
      <c r="N32" s="482"/>
      <c r="O32" s="489">
        <v>0.4</v>
      </c>
    </row>
    <row r="33" spans="1:15" ht="12.75">
      <c r="A33" s="395"/>
      <c r="B33" s="395"/>
      <c r="C33" s="373" t="s">
        <v>24</v>
      </c>
      <c r="D33" s="481">
        <v>0.1</v>
      </c>
      <c r="E33" s="482"/>
      <c r="F33" s="482"/>
      <c r="G33" s="482"/>
      <c r="H33" s="482"/>
      <c r="I33" s="482"/>
      <c r="J33" s="482"/>
      <c r="K33" s="482"/>
      <c r="L33" s="482"/>
      <c r="M33" s="482"/>
      <c r="N33" s="482"/>
      <c r="O33" s="489">
        <v>0.1</v>
      </c>
    </row>
    <row r="34" spans="1:15" ht="12.75">
      <c r="A34" s="395"/>
      <c r="B34" s="395"/>
      <c r="C34" s="373" t="s">
        <v>125</v>
      </c>
      <c r="D34" s="481">
        <v>0.01</v>
      </c>
      <c r="E34" s="482"/>
      <c r="F34" s="482"/>
      <c r="G34" s="482">
        <v>0.01</v>
      </c>
      <c r="H34" s="482"/>
      <c r="I34" s="482"/>
      <c r="J34" s="482"/>
      <c r="K34" s="482"/>
      <c r="L34" s="482"/>
      <c r="M34" s="482"/>
      <c r="N34" s="482"/>
      <c r="O34" s="489">
        <v>0.02</v>
      </c>
    </row>
    <row r="35" spans="1:15" ht="12.75">
      <c r="A35" s="395"/>
      <c r="B35" s="395"/>
      <c r="C35" s="373" t="s">
        <v>30</v>
      </c>
      <c r="D35" s="481">
        <v>0.55</v>
      </c>
      <c r="E35" s="482">
        <v>0.1</v>
      </c>
      <c r="F35" s="482">
        <v>0.1</v>
      </c>
      <c r="G35" s="482"/>
      <c r="H35" s="482"/>
      <c r="I35" s="482"/>
      <c r="J35" s="482"/>
      <c r="K35" s="482"/>
      <c r="L35" s="482"/>
      <c r="M35" s="482"/>
      <c r="N35" s="482"/>
      <c r="O35" s="489">
        <v>0.75</v>
      </c>
    </row>
    <row r="36" spans="1:15" ht="12.75">
      <c r="A36" s="395"/>
      <c r="B36" s="395"/>
      <c r="C36" s="373" t="s">
        <v>33</v>
      </c>
      <c r="D36" s="481">
        <v>0.7999999999999999</v>
      </c>
      <c r="E36" s="482">
        <v>0.1</v>
      </c>
      <c r="F36" s="482"/>
      <c r="G36" s="482"/>
      <c r="H36" s="482"/>
      <c r="I36" s="482"/>
      <c r="J36" s="482"/>
      <c r="K36" s="482"/>
      <c r="L36" s="482"/>
      <c r="M36" s="482"/>
      <c r="N36" s="482"/>
      <c r="O36" s="489">
        <v>0.8999999999999999</v>
      </c>
    </row>
    <row r="37" spans="1:15" ht="12.75">
      <c r="A37" s="395"/>
      <c r="B37" s="395"/>
      <c r="C37" s="373" t="s">
        <v>37</v>
      </c>
      <c r="D37" s="481">
        <v>0.5</v>
      </c>
      <c r="E37" s="482">
        <v>0.2</v>
      </c>
      <c r="F37" s="482"/>
      <c r="G37" s="482">
        <v>0.4</v>
      </c>
      <c r="H37" s="482"/>
      <c r="I37" s="482"/>
      <c r="J37" s="482"/>
      <c r="K37" s="482"/>
      <c r="L37" s="482"/>
      <c r="M37" s="482"/>
      <c r="N37" s="482"/>
      <c r="O37" s="489">
        <v>1.1</v>
      </c>
    </row>
    <row r="38" spans="1:15" ht="12.75">
      <c r="A38" s="395"/>
      <c r="B38" s="395"/>
      <c r="C38" s="373" t="s">
        <v>86</v>
      </c>
      <c r="D38" s="481">
        <v>0.45</v>
      </c>
      <c r="E38" s="482"/>
      <c r="F38" s="482"/>
      <c r="G38" s="482"/>
      <c r="H38" s="482"/>
      <c r="I38" s="482"/>
      <c r="J38" s="482"/>
      <c r="K38" s="482"/>
      <c r="L38" s="482"/>
      <c r="M38" s="482"/>
      <c r="N38" s="482"/>
      <c r="O38" s="489">
        <v>0.45</v>
      </c>
    </row>
    <row r="39" spans="1:15" ht="12.75">
      <c r="A39" s="395"/>
      <c r="B39" s="395"/>
      <c r="C39" s="371" t="s">
        <v>359</v>
      </c>
      <c r="D39" s="481">
        <v>0.3</v>
      </c>
      <c r="E39" s="482"/>
      <c r="F39" s="482"/>
      <c r="G39" s="482"/>
      <c r="H39" s="482"/>
      <c r="I39" s="482"/>
      <c r="J39" s="482"/>
      <c r="K39" s="482"/>
      <c r="L39" s="482"/>
      <c r="M39" s="482"/>
      <c r="N39" s="482"/>
      <c r="O39" s="489">
        <v>0.3</v>
      </c>
    </row>
    <row r="40" spans="1:15" ht="12.75">
      <c r="A40" s="395"/>
      <c r="B40" s="395"/>
      <c r="C40" s="371" t="s">
        <v>530</v>
      </c>
      <c r="D40" s="481">
        <v>0.44999999999999996</v>
      </c>
      <c r="E40" s="482"/>
      <c r="F40" s="482">
        <v>0.64</v>
      </c>
      <c r="G40" s="482">
        <v>1.06</v>
      </c>
      <c r="H40" s="482"/>
      <c r="I40" s="482"/>
      <c r="J40" s="482"/>
      <c r="K40" s="482"/>
      <c r="L40" s="482"/>
      <c r="M40" s="482"/>
      <c r="N40" s="482"/>
      <c r="O40" s="489">
        <v>2.15</v>
      </c>
    </row>
    <row r="41" spans="1:15" ht="12.75">
      <c r="A41" s="395"/>
      <c r="B41" s="395"/>
      <c r="C41" s="371" t="s">
        <v>568</v>
      </c>
      <c r="D41" s="481">
        <v>0.15000000000000002</v>
      </c>
      <c r="E41" s="482"/>
      <c r="F41" s="482"/>
      <c r="G41" s="482">
        <v>0.05</v>
      </c>
      <c r="H41" s="482"/>
      <c r="I41" s="482"/>
      <c r="J41" s="482"/>
      <c r="K41" s="482"/>
      <c r="L41" s="482"/>
      <c r="M41" s="482"/>
      <c r="N41" s="482"/>
      <c r="O41" s="489">
        <v>0.2</v>
      </c>
    </row>
    <row r="42" spans="1:15" ht="12.75">
      <c r="A42" s="395"/>
      <c r="B42" s="395"/>
      <c r="C42" s="371" t="s">
        <v>565</v>
      </c>
      <c r="D42" s="481">
        <v>0.2</v>
      </c>
      <c r="E42" s="482"/>
      <c r="F42" s="482"/>
      <c r="G42" s="482">
        <v>1</v>
      </c>
      <c r="H42" s="482"/>
      <c r="I42" s="482"/>
      <c r="J42" s="482"/>
      <c r="K42" s="482"/>
      <c r="L42" s="482"/>
      <c r="M42" s="482"/>
      <c r="N42" s="482"/>
      <c r="O42" s="489">
        <v>1.2</v>
      </c>
    </row>
    <row r="43" spans="1:15" ht="12.75">
      <c r="A43" s="395"/>
      <c r="B43" s="395"/>
      <c r="C43" s="371" t="s">
        <v>676</v>
      </c>
      <c r="D43" s="481">
        <v>0.44999999999999996</v>
      </c>
      <c r="E43" s="482"/>
      <c r="F43" s="482">
        <v>0.32999999999999996</v>
      </c>
      <c r="G43" s="482">
        <v>0.68</v>
      </c>
      <c r="H43" s="482"/>
      <c r="I43" s="482"/>
      <c r="J43" s="482"/>
      <c r="K43" s="482"/>
      <c r="L43" s="482"/>
      <c r="M43" s="482"/>
      <c r="N43" s="482"/>
      <c r="O43" s="489">
        <v>1.46</v>
      </c>
    </row>
    <row r="44" spans="1:15" ht="12.75">
      <c r="A44" s="395"/>
      <c r="B44" s="395"/>
      <c r="C44" s="371" t="s">
        <v>715</v>
      </c>
      <c r="D44" s="481"/>
      <c r="E44" s="482"/>
      <c r="F44" s="482">
        <v>0.6</v>
      </c>
      <c r="G44" s="482">
        <v>1.0499999999999998</v>
      </c>
      <c r="H44" s="482"/>
      <c r="I44" s="482"/>
      <c r="J44" s="482"/>
      <c r="K44" s="482"/>
      <c r="L44" s="482"/>
      <c r="M44" s="482"/>
      <c r="N44" s="482"/>
      <c r="O44" s="489">
        <v>1.65</v>
      </c>
    </row>
    <row r="45" spans="1:15" ht="12.75">
      <c r="A45" s="395"/>
      <c r="B45" s="395"/>
      <c r="C45" s="371" t="s">
        <v>839</v>
      </c>
      <c r="D45" s="481">
        <v>0.4</v>
      </c>
      <c r="E45" s="482"/>
      <c r="F45" s="482">
        <v>0.6</v>
      </c>
      <c r="G45" s="482"/>
      <c r="H45" s="482"/>
      <c r="I45" s="482"/>
      <c r="J45" s="482"/>
      <c r="K45" s="482"/>
      <c r="L45" s="482"/>
      <c r="M45" s="482"/>
      <c r="N45" s="482"/>
      <c r="O45" s="489">
        <v>1</v>
      </c>
    </row>
    <row r="46" spans="1:15" ht="12.75">
      <c r="A46" s="395"/>
      <c r="B46" s="395"/>
      <c r="C46" s="371" t="s">
        <v>796</v>
      </c>
      <c r="D46" s="481">
        <v>0.44999999999999996</v>
      </c>
      <c r="E46" s="482"/>
      <c r="F46" s="482"/>
      <c r="G46" s="482">
        <v>0.4</v>
      </c>
      <c r="H46" s="482"/>
      <c r="I46" s="482"/>
      <c r="J46" s="482"/>
      <c r="K46" s="482"/>
      <c r="L46" s="482"/>
      <c r="M46" s="482"/>
      <c r="N46" s="482"/>
      <c r="O46" s="489">
        <v>0.85</v>
      </c>
    </row>
    <row r="47" spans="1:15" ht="12.75">
      <c r="A47" s="395"/>
      <c r="B47" s="369" t="s">
        <v>410</v>
      </c>
      <c r="C47" s="367"/>
      <c r="D47" s="479">
        <v>6.920000000000001</v>
      </c>
      <c r="E47" s="480">
        <v>0.7</v>
      </c>
      <c r="F47" s="480">
        <v>2.7600000000000002</v>
      </c>
      <c r="G47" s="480">
        <v>6.1</v>
      </c>
      <c r="H47" s="480"/>
      <c r="I47" s="480"/>
      <c r="J47" s="480"/>
      <c r="K47" s="480"/>
      <c r="L47" s="480"/>
      <c r="M47" s="480"/>
      <c r="N47" s="480"/>
      <c r="O47" s="488">
        <v>16.479999999999997</v>
      </c>
    </row>
    <row r="48" spans="1:15" ht="12.75">
      <c r="A48" s="493" t="s">
        <v>43</v>
      </c>
      <c r="B48" s="494"/>
      <c r="C48" s="494"/>
      <c r="D48" s="491">
        <v>9.1</v>
      </c>
      <c r="E48" s="492">
        <v>10.524999999999999</v>
      </c>
      <c r="F48" s="492">
        <v>6.349999999999999</v>
      </c>
      <c r="G48" s="492">
        <v>10.340000000000002</v>
      </c>
      <c r="H48" s="492">
        <v>1.4</v>
      </c>
      <c r="I48" s="492">
        <v>2.1</v>
      </c>
      <c r="J48" s="492">
        <v>7.25</v>
      </c>
      <c r="K48" s="492">
        <v>3</v>
      </c>
      <c r="L48" s="492">
        <v>1.3499999999999999</v>
      </c>
      <c r="M48" s="492">
        <v>7.1000000000000005</v>
      </c>
      <c r="N48" s="492">
        <v>3.9</v>
      </c>
      <c r="O48" s="490">
        <v>62.41500000000001</v>
      </c>
    </row>
    <row r="49" spans="1:15" ht="12.75">
      <c r="A49" s="369" t="s">
        <v>45</v>
      </c>
      <c r="B49" s="369" t="s">
        <v>341</v>
      </c>
      <c r="C49" s="372" t="s">
        <v>172</v>
      </c>
      <c r="D49" s="479">
        <v>1.5500000000000003</v>
      </c>
      <c r="E49" s="480"/>
      <c r="F49" s="480">
        <v>0.6000000000000001</v>
      </c>
      <c r="G49" s="480">
        <v>0.8</v>
      </c>
      <c r="H49" s="480"/>
      <c r="I49" s="480"/>
      <c r="J49" s="480"/>
      <c r="K49" s="480"/>
      <c r="L49" s="480"/>
      <c r="M49" s="480"/>
      <c r="N49" s="480"/>
      <c r="O49" s="488">
        <v>2.95</v>
      </c>
    </row>
    <row r="50" spans="1:15" ht="12.75">
      <c r="A50" s="395"/>
      <c r="B50" s="395"/>
      <c r="C50" s="373" t="s">
        <v>63</v>
      </c>
      <c r="D50" s="481">
        <v>0.1</v>
      </c>
      <c r="E50" s="482"/>
      <c r="F50" s="482"/>
      <c r="G50" s="482">
        <v>0.23</v>
      </c>
      <c r="H50" s="482"/>
      <c r="I50" s="482"/>
      <c r="J50" s="482"/>
      <c r="K50" s="482"/>
      <c r="L50" s="482"/>
      <c r="M50" s="482"/>
      <c r="N50" s="482"/>
      <c r="O50" s="489">
        <v>0.33</v>
      </c>
    </row>
    <row r="51" spans="1:15" ht="12.75">
      <c r="A51" s="395"/>
      <c r="B51" s="395"/>
      <c r="C51" s="373" t="s">
        <v>130</v>
      </c>
      <c r="D51" s="481">
        <v>0.65</v>
      </c>
      <c r="E51" s="482">
        <v>0.3</v>
      </c>
      <c r="F51" s="482">
        <v>0.3</v>
      </c>
      <c r="G51" s="482">
        <v>0.23</v>
      </c>
      <c r="H51" s="482"/>
      <c r="I51" s="482"/>
      <c r="J51" s="482"/>
      <c r="K51" s="482"/>
      <c r="L51" s="482"/>
      <c r="M51" s="482"/>
      <c r="N51" s="482"/>
      <c r="O51" s="489">
        <v>1.48</v>
      </c>
    </row>
    <row r="52" spans="1:15" ht="12.75">
      <c r="A52" s="395"/>
      <c r="B52" s="395"/>
      <c r="C52" s="373" t="s">
        <v>46</v>
      </c>
      <c r="D52" s="481">
        <v>1.0499999999999998</v>
      </c>
      <c r="E52" s="482">
        <v>0.6000000000000001</v>
      </c>
      <c r="F52" s="482"/>
      <c r="G52" s="482">
        <v>1.37</v>
      </c>
      <c r="H52" s="482"/>
      <c r="I52" s="482"/>
      <c r="J52" s="482"/>
      <c r="K52" s="482"/>
      <c r="L52" s="482"/>
      <c r="M52" s="482">
        <v>1</v>
      </c>
      <c r="N52" s="482"/>
      <c r="O52" s="489">
        <v>4.02</v>
      </c>
    </row>
    <row r="53" spans="1:15" ht="12.75">
      <c r="A53" s="395"/>
      <c r="B53" s="395"/>
      <c r="C53" s="373" t="s">
        <v>133</v>
      </c>
      <c r="D53" s="481"/>
      <c r="E53" s="482">
        <v>0.45</v>
      </c>
      <c r="F53" s="482"/>
      <c r="G53" s="482">
        <v>1.93</v>
      </c>
      <c r="H53" s="482"/>
      <c r="I53" s="482"/>
      <c r="J53" s="482"/>
      <c r="K53" s="482"/>
      <c r="L53" s="482"/>
      <c r="M53" s="482"/>
      <c r="N53" s="482"/>
      <c r="O53" s="489">
        <v>2.38</v>
      </c>
    </row>
    <row r="54" spans="1:15" ht="12.75">
      <c r="A54" s="395"/>
      <c r="B54" s="395"/>
      <c r="C54" s="373" t="s">
        <v>77</v>
      </c>
      <c r="D54" s="481"/>
      <c r="E54" s="482">
        <v>0.05</v>
      </c>
      <c r="F54" s="482"/>
      <c r="G54" s="482">
        <v>0.48000000000000004</v>
      </c>
      <c r="H54" s="482"/>
      <c r="I54" s="482"/>
      <c r="J54" s="482"/>
      <c r="K54" s="482"/>
      <c r="L54" s="482"/>
      <c r="M54" s="482"/>
      <c r="N54" s="482"/>
      <c r="O54" s="489">
        <v>0.53</v>
      </c>
    </row>
    <row r="55" spans="1:15" ht="12.75">
      <c r="A55" s="395"/>
      <c r="B55" s="395"/>
      <c r="C55" s="373" t="s">
        <v>60</v>
      </c>
      <c r="D55" s="481">
        <v>0.05</v>
      </c>
      <c r="E55" s="482"/>
      <c r="F55" s="482"/>
      <c r="G55" s="482">
        <v>0.30000000000000004</v>
      </c>
      <c r="H55" s="482"/>
      <c r="I55" s="482"/>
      <c r="J55" s="482"/>
      <c r="K55" s="482"/>
      <c r="L55" s="482"/>
      <c r="M55" s="482"/>
      <c r="N55" s="482"/>
      <c r="O55" s="489">
        <v>0.35000000000000003</v>
      </c>
    </row>
    <row r="56" spans="1:15" ht="12.75">
      <c r="A56" s="395"/>
      <c r="B56" s="395"/>
      <c r="C56" s="373" t="s">
        <v>59</v>
      </c>
      <c r="D56" s="481">
        <v>0.5</v>
      </c>
      <c r="E56" s="482"/>
      <c r="F56" s="482"/>
      <c r="G56" s="482">
        <v>1.75</v>
      </c>
      <c r="H56" s="482"/>
      <c r="I56" s="482"/>
      <c r="J56" s="482"/>
      <c r="K56" s="482"/>
      <c r="L56" s="482"/>
      <c r="M56" s="482"/>
      <c r="N56" s="482"/>
      <c r="O56" s="489">
        <v>2.25</v>
      </c>
    </row>
    <row r="57" spans="1:15" ht="12.75">
      <c r="A57" s="395"/>
      <c r="B57" s="395"/>
      <c r="C57" s="373" t="s">
        <v>47</v>
      </c>
      <c r="D57" s="481">
        <v>0.30000000000000004</v>
      </c>
      <c r="E57" s="482"/>
      <c r="F57" s="482">
        <v>0.30000000000000004</v>
      </c>
      <c r="G57" s="482">
        <v>2.72</v>
      </c>
      <c r="H57" s="482"/>
      <c r="I57" s="482"/>
      <c r="J57" s="482"/>
      <c r="K57" s="482"/>
      <c r="L57" s="482"/>
      <c r="M57" s="482"/>
      <c r="N57" s="482"/>
      <c r="O57" s="489">
        <v>3.3200000000000003</v>
      </c>
    </row>
    <row r="58" spans="1:15" ht="12.75">
      <c r="A58" s="395"/>
      <c r="B58" s="395"/>
      <c r="C58" s="373" t="s">
        <v>49</v>
      </c>
      <c r="D58" s="481">
        <v>0.8</v>
      </c>
      <c r="E58" s="482"/>
      <c r="F58" s="482">
        <v>0.4</v>
      </c>
      <c r="G58" s="482">
        <v>0.31</v>
      </c>
      <c r="H58" s="482"/>
      <c r="I58" s="482"/>
      <c r="J58" s="482"/>
      <c r="K58" s="482"/>
      <c r="L58" s="482"/>
      <c r="M58" s="482"/>
      <c r="N58" s="482"/>
      <c r="O58" s="489">
        <v>1.5100000000000002</v>
      </c>
    </row>
    <row r="59" spans="1:15" ht="12.75">
      <c r="A59" s="395"/>
      <c r="B59" s="395"/>
      <c r="C59" s="373" t="s">
        <v>92</v>
      </c>
      <c r="D59" s="481">
        <v>0.1</v>
      </c>
      <c r="E59" s="482"/>
      <c r="F59" s="482"/>
      <c r="G59" s="482">
        <v>0.5</v>
      </c>
      <c r="H59" s="482"/>
      <c r="I59" s="482"/>
      <c r="J59" s="482"/>
      <c r="K59" s="482"/>
      <c r="L59" s="482"/>
      <c r="M59" s="482"/>
      <c r="N59" s="482"/>
      <c r="O59" s="489">
        <v>0.6</v>
      </c>
    </row>
    <row r="60" spans="1:15" ht="12.75">
      <c r="A60" s="395"/>
      <c r="B60" s="395"/>
      <c r="C60" s="373" t="s">
        <v>52</v>
      </c>
      <c r="D60" s="481">
        <v>0.6</v>
      </c>
      <c r="E60" s="482"/>
      <c r="F60" s="482">
        <v>0.35</v>
      </c>
      <c r="G60" s="482">
        <v>1.07</v>
      </c>
      <c r="H60" s="482"/>
      <c r="I60" s="482"/>
      <c r="J60" s="482">
        <v>0.1</v>
      </c>
      <c r="K60" s="482"/>
      <c r="L60" s="482"/>
      <c r="M60" s="482"/>
      <c r="N60" s="482"/>
      <c r="O60" s="489">
        <v>2.12</v>
      </c>
    </row>
    <row r="61" spans="1:15" ht="12.75">
      <c r="A61" s="395"/>
      <c r="B61" s="395"/>
      <c r="C61" s="373" t="s">
        <v>139</v>
      </c>
      <c r="D61" s="481"/>
      <c r="E61" s="482"/>
      <c r="F61" s="482"/>
      <c r="G61" s="482">
        <v>0.65</v>
      </c>
      <c r="H61" s="482"/>
      <c r="I61" s="482"/>
      <c r="J61" s="482"/>
      <c r="K61" s="482"/>
      <c r="L61" s="482"/>
      <c r="M61" s="482"/>
      <c r="N61" s="482"/>
      <c r="O61" s="489">
        <v>0.65</v>
      </c>
    </row>
    <row r="62" spans="1:15" ht="12.75">
      <c r="A62" s="395"/>
      <c r="B62" s="395"/>
      <c r="C62" s="373" t="s">
        <v>140</v>
      </c>
      <c r="D62" s="481">
        <v>0.12000000000000001</v>
      </c>
      <c r="E62" s="482"/>
      <c r="F62" s="482"/>
      <c r="G62" s="482"/>
      <c r="H62" s="482"/>
      <c r="I62" s="482"/>
      <c r="J62" s="482"/>
      <c r="K62" s="482"/>
      <c r="L62" s="482"/>
      <c r="M62" s="482"/>
      <c r="N62" s="482"/>
      <c r="O62" s="489">
        <v>0.12000000000000001</v>
      </c>
    </row>
    <row r="63" spans="1:15" ht="12.75">
      <c r="A63" s="395"/>
      <c r="B63" s="395"/>
      <c r="C63" s="373" t="s">
        <v>53</v>
      </c>
      <c r="D63" s="481">
        <v>1.35</v>
      </c>
      <c r="E63" s="482"/>
      <c r="F63" s="482"/>
      <c r="G63" s="482">
        <v>0.13</v>
      </c>
      <c r="H63" s="482"/>
      <c r="I63" s="482"/>
      <c r="J63" s="482"/>
      <c r="K63" s="482"/>
      <c r="L63" s="482"/>
      <c r="M63" s="482"/>
      <c r="N63" s="482"/>
      <c r="O63" s="489">
        <v>1.48</v>
      </c>
    </row>
    <row r="64" spans="1:15" ht="12.75">
      <c r="A64" s="395"/>
      <c r="B64" s="395"/>
      <c r="C64" s="373" t="s">
        <v>142</v>
      </c>
      <c r="D64" s="481">
        <v>0.7</v>
      </c>
      <c r="E64" s="482"/>
      <c r="F64" s="482">
        <v>1.31</v>
      </c>
      <c r="G64" s="482">
        <v>1.31</v>
      </c>
      <c r="H64" s="482"/>
      <c r="I64" s="482"/>
      <c r="J64" s="482"/>
      <c r="K64" s="482"/>
      <c r="L64" s="482"/>
      <c r="M64" s="482"/>
      <c r="N64" s="482"/>
      <c r="O64" s="489">
        <v>3.32</v>
      </c>
    </row>
    <row r="65" spans="1:15" ht="12.75">
      <c r="A65" s="395"/>
      <c r="B65" s="395"/>
      <c r="C65" s="373" t="s">
        <v>57</v>
      </c>
      <c r="D65" s="481">
        <v>0.1</v>
      </c>
      <c r="E65" s="482"/>
      <c r="F65" s="482"/>
      <c r="G65" s="482">
        <v>1.5</v>
      </c>
      <c r="H65" s="482"/>
      <c r="I65" s="482"/>
      <c r="J65" s="482"/>
      <c r="K65" s="482"/>
      <c r="L65" s="482"/>
      <c r="M65" s="482"/>
      <c r="N65" s="482"/>
      <c r="O65" s="489">
        <v>1.6</v>
      </c>
    </row>
    <row r="66" spans="1:15" ht="12.75">
      <c r="A66" s="395"/>
      <c r="B66" s="395"/>
      <c r="C66" s="371" t="s">
        <v>265</v>
      </c>
      <c r="D66" s="481">
        <v>0.4</v>
      </c>
      <c r="E66" s="482"/>
      <c r="F66" s="482">
        <v>1</v>
      </c>
      <c r="G66" s="482">
        <v>0.5</v>
      </c>
      <c r="H66" s="482"/>
      <c r="I66" s="482"/>
      <c r="J66" s="482"/>
      <c r="K66" s="482"/>
      <c r="L66" s="482"/>
      <c r="M66" s="482"/>
      <c r="N66" s="482"/>
      <c r="O66" s="489">
        <v>1.9</v>
      </c>
    </row>
    <row r="67" spans="1:15" ht="12.75">
      <c r="A67" s="395"/>
      <c r="B67" s="395"/>
      <c r="C67" s="371" t="s">
        <v>283</v>
      </c>
      <c r="D67" s="481">
        <v>0.2</v>
      </c>
      <c r="E67" s="482"/>
      <c r="F67" s="482">
        <v>0.25</v>
      </c>
      <c r="G67" s="482">
        <v>1.5999999999999999</v>
      </c>
      <c r="H67" s="482"/>
      <c r="I67" s="482"/>
      <c r="J67" s="482"/>
      <c r="K67" s="482"/>
      <c r="L67" s="482"/>
      <c r="M67" s="482"/>
      <c r="N67" s="482"/>
      <c r="O67" s="489">
        <v>2.05</v>
      </c>
    </row>
    <row r="68" spans="1:15" ht="12.75">
      <c r="A68" s="395"/>
      <c r="B68" s="395"/>
      <c r="C68" s="371" t="s">
        <v>358</v>
      </c>
      <c r="D68" s="481"/>
      <c r="E68" s="482"/>
      <c r="F68" s="482">
        <v>0.6</v>
      </c>
      <c r="G68" s="482">
        <v>0.045</v>
      </c>
      <c r="H68" s="482"/>
      <c r="I68" s="482"/>
      <c r="J68" s="482"/>
      <c r="K68" s="482"/>
      <c r="L68" s="482"/>
      <c r="M68" s="482"/>
      <c r="N68" s="482"/>
      <c r="O68" s="489">
        <v>0.645</v>
      </c>
    </row>
    <row r="69" spans="1:15" ht="12.75">
      <c r="A69" s="395"/>
      <c r="B69" s="395"/>
      <c r="C69" s="371" t="s">
        <v>461</v>
      </c>
      <c r="D69" s="481">
        <v>0.1</v>
      </c>
      <c r="E69" s="482"/>
      <c r="F69" s="482"/>
      <c r="G69" s="482">
        <v>0.75</v>
      </c>
      <c r="H69" s="482"/>
      <c r="I69" s="482"/>
      <c r="J69" s="482"/>
      <c r="K69" s="482"/>
      <c r="L69" s="482"/>
      <c r="M69" s="482"/>
      <c r="N69" s="482"/>
      <c r="O69" s="489">
        <v>0.85</v>
      </c>
    </row>
    <row r="70" spans="1:15" ht="12.75">
      <c r="A70" s="395"/>
      <c r="B70" s="395"/>
      <c r="C70" s="371" t="s">
        <v>425</v>
      </c>
      <c r="D70" s="481">
        <v>0.4</v>
      </c>
      <c r="E70" s="482"/>
      <c r="F70" s="482">
        <v>0.55</v>
      </c>
      <c r="G70" s="482">
        <v>0.8699999999999999</v>
      </c>
      <c r="H70" s="482"/>
      <c r="I70" s="482"/>
      <c r="J70" s="482"/>
      <c r="K70" s="482"/>
      <c r="L70" s="482"/>
      <c r="M70" s="482"/>
      <c r="N70" s="482"/>
      <c r="O70" s="489">
        <v>1.8199999999999998</v>
      </c>
    </row>
    <row r="71" spans="1:15" ht="12.75">
      <c r="A71" s="395"/>
      <c r="B71" s="395"/>
      <c r="C71" s="371" t="s">
        <v>471</v>
      </c>
      <c r="D71" s="481">
        <v>0.3</v>
      </c>
      <c r="E71" s="482"/>
      <c r="F71" s="482"/>
      <c r="G71" s="482">
        <v>0.66</v>
      </c>
      <c r="H71" s="482"/>
      <c r="I71" s="482"/>
      <c r="J71" s="482"/>
      <c r="K71" s="482"/>
      <c r="L71" s="482"/>
      <c r="M71" s="482"/>
      <c r="N71" s="482"/>
      <c r="O71" s="489">
        <v>0.96</v>
      </c>
    </row>
    <row r="72" spans="1:15" ht="12.75">
      <c r="A72" s="395"/>
      <c r="B72" s="395"/>
      <c r="C72" s="371" t="s">
        <v>478</v>
      </c>
      <c r="D72" s="481">
        <v>0.44999999999999996</v>
      </c>
      <c r="E72" s="482"/>
      <c r="F72" s="482"/>
      <c r="G72" s="482"/>
      <c r="H72" s="482"/>
      <c r="I72" s="482"/>
      <c r="J72" s="482"/>
      <c r="K72" s="482"/>
      <c r="L72" s="482"/>
      <c r="M72" s="482"/>
      <c r="N72" s="482"/>
      <c r="O72" s="489">
        <v>0.44999999999999996</v>
      </c>
    </row>
    <row r="73" spans="1:15" ht="12.75">
      <c r="A73" s="395"/>
      <c r="B73" s="369" t="s">
        <v>390</v>
      </c>
      <c r="C73" s="367"/>
      <c r="D73" s="479">
        <v>9.819999999999999</v>
      </c>
      <c r="E73" s="480">
        <v>1.4000000000000001</v>
      </c>
      <c r="F73" s="480">
        <v>5.659999999999999</v>
      </c>
      <c r="G73" s="480">
        <v>19.705000000000005</v>
      </c>
      <c r="H73" s="480"/>
      <c r="I73" s="480"/>
      <c r="J73" s="480">
        <v>0.1</v>
      </c>
      <c r="K73" s="480"/>
      <c r="L73" s="480"/>
      <c r="M73" s="480">
        <v>1</v>
      </c>
      <c r="N73" s="480"/>
      <c r="O73" s="488">
        <v>37.68500000000001</v>
      </c>
    </row>
    <row r="74" spans="1:15" ht="12.75">
      <c r="A74" s="493" t="s">
        <v>64</v>
      </c>
      <c r="B74" s="494"/>
      <c r="C74" s="494"/>
      <c r="D74" s="491">
        <v>9.819999999999999</v>
      </c>
      <c r="E74" s="492">
        <v>1.4000000000000001</v>
      </c>
      <c r="F74" s="492">
        <v>5.659999999999999</v>
      </c>
      <c r="G74" s="492">
        <v>19.705000000000005</v>
      </c>
      <c r="H74" s="492"/>
      <c r="I74" s="492"/>
      <c r="J74" s="492">
        <v>0.1</v>
      </c>
      <c r="K74" s="492"/>
      <c r="L74" s="492"/>
      <c r="M74" s="492">
        <v>1</v>
      </c>
      <c r="N74" s="492"/>
      <c r="O74" s="490">
        <v>37.68500000000001</v>
      </c>
    </row>
    <row r="75" spans="1:15" ht="12.75">
      <c r="A75" s="486" t="s">
        <v>9</v>
      </c>
      <c r="B75" s="487"/>
      <c r="C75" s="487"/>
      <c r="D75" s="483">
        <v>18.919999999999998</v>
      </c>
      <c r="E75" s="484">
        <v>11.924999999999999</v>
      </c>
      <c r="F75" s="484">
        <v>12.01</v>
      </c>
      <c r="G75" s="484">
        <v>30.045</v>
      </c>
      <c r="H75" s="484">
        <v>1.4</v>
      </c>
      <c r="I75" s="484">
        <v>2.1</v>
      </c>
      <c r="J75" s="484">
        <v>7.35</v>
      </c>
      <c r="K75" s="484">
        <v>3</v>
      </c>
      <c r="L75" s="484">
        <v>1.3499999999999999</v>
      </c>
      <c r="M75" s="484">
        <v>8.100000000000001</v>
      </c>
      <c r="N75" s="484">
        <v>3.9</v>
      </c>
      <c r="O75" s="485">
        <v>100.1</v>
      </c>
    </row>
    <row r="76" ht="12">
      <c r="N76"/>
    </row>
    <row r="77" ht="12">
      <c r="N77"/>
    </row>
    <row r="78" ht="12">
      <c r="N78"/>
    </row>
    <row r="79" ht="12">
      <c r="N79"/>
    </row>
  </sheetData>
  <sheetProtection/>
  <printOptions horizontalCentered="1"/>
  <pageMargins left="0.46" right="0.35" top="1.1" bottom="0.75" header="0.64" footer="0.3"/>
  <pageSetup fitToHeight="1" fitToWidth="1" horizontalDpi="600" verticalDpi="600" orientation="portrait" scale="77" r:id="rId1"/>
  <headerFooter>
    <oddHeader>&amp;C&amp;"Arial,Bold"&amp;14&amp;F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dc:creator>
  <cp:keywords/>
  <dc:description/>
  <cp:lastModifiedBy>Catherine Vakhnina</cp:lastModifiedBy>
  <cp:lastPrinted>2016-04-16T15:50:33Z</cp:lastPrinted>
  <dcterms:created xsi:type="dcterms:W3CDTF">2010-05-21T16:52:26Z</dcterms:created>
  <dcterms:modified xsi:type="dcterms:W3CDTF">2016-04-16T15:50:48Z</dcterms:modified>
  <cp:category/>
  <cp:version/>
  <cp:contentType/>
  <cp:contentStatus/>
</cp:coreProperties>
</file>